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RYCHNOV 1 - SO-01-Vlastn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'RYCHNOV 1 - SO-01-Vlastní...'!$C$146:$K$407</definedName>
    <definedName name="_xlnm.Print_Area" localSheetId="1">'RYCHNOV 1 - SO-01-Vlastní...'!$C$4:$J$76,'RYCHNOV 1 - SO-01-Vlastní...'!$C$82:$J$128,'RYCHNOV 1 - SO-01-Vlastní...'!$C$134:$K$407</definedName>
    <definedName name="_xlnm.Print_Titles" localSheetId="1">'RYCHNOV 1 - SO-01-Vlastní...'!$146:$146</definedName>
  </definedNames>
  <calcPr/>
</workbook>
</file>

<file path=xl/calcChain.xml><?xml version="1.0" encoding="utf-8"?>
<calcChain xmlns="http://schemas.openxmlformats.org/spreadsheetml/2006/main">
  <c i="2" l="1" r="T310"/>
  <c r="J37"/>
  <c r="J36"/>
  <c i="1" r="AY95"/>
  <c i="2" r="J35"/>
  <c i="1" r="AX95"/>
  <c i="2" r="BI407"/>
  <c r="BH407"/>
  <c r="BG407"/>
  <c r="BF407"/>
  <c r="T407"/>
  <c r="T406"/>
  <c r="R407"/>
  <c r="R406"/>
  <c r="P407"/>
  <c r="P406"/>
  <c r="BI405"/>
  <c r="BH405"/>
  <c r="BG405"/>
  <c r="BF405"/>
  <c r="T405"/>
  <c r="T404"/>
  <c r="R405"/>
  <c r="R404"/>
  <c r="P405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T382"/>
  <c r="R383"/>
  <c r="R382"/>
  <c r="P383"/>
  <c r="P382"/>
  <c r="BI381"/>
  <c r="BH381"/>
  <c r="BG381"/>
  <c r="BF381"/>
  <c r="T381"/>
  <c r="T380"/>
  <c r="R381"/>
  <c r="R380"/>
  <c r="P381"/>
  <c r="P380"/>
  <c r="BI379"/>
  <c r="BH379"/>
  <c r="BG379"/>
  <c r="BF379"/>
  <c r="T379"/>
  <c r="T378"/>
  <c r="T377"/>
  <c r="R379"/>
  <c r="R378"/>
  <c r="R377"/>
  <c r="P379"/>
  <c r="P378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T244"/>
  <c r="R245"/>
  <c r="R244"/>
  <c r="P245"/>
  <c r="P244"/>
  <c r="BI243"/>
  <c r="BH243"/>
  <c r="BG243"/>
  <c r="BF243"/>
  <c r="T243"/>
  <c r="T242"/>
  <c r="R243"/>
  <c r="R242"/>
  <c r="P243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T233"/>
  <c r="R234"/>
  <c r="R233"/>
  <c r="P234"/>
  <c r="P233"/>
  <c r="BI232"/>
  <c r="BH232"/>
  <c r="BG232"/>
  <c r="BF232"/>
  <c r="T232"/>
  <c r="T231"/>
  <c r="R232"/>
  <c r="R231"/>
  <c r="P232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0"/>
  <c r="BH150"/>
  <c r="BG150"/>
  <c r="BF150"/>
  <c r="T150"/>
  <c r="T149"/>
  <c r="R150"/>
  <c r="R149"/>
  <c r="P150"/>
  <c r="P149"/>
  <c r="J144"/>
  <c r="J143"/>
  <c r="F143"/>
  <c r="F141"/>
  <c r="E139"/>
  <c r="J92"/>
  <c r="J91"/>
  <c r="F91"/>
  <c r="F89"/>
  <c r="E87"/>
  <c r="J18"/>
  <c r="E18"/>
  <c r="F144"/>
  <c r="J17"/>
  <c r="J12"/>
  <c r="J141"/>
  <c r="E7"/>
  <c r="E85"/>
  <c i="1" r="L90"/>
  <c r="AM90"/>
  <c r="AM89"/>
  <c r="L89"/>
  <c r="AM87"/>
  <c r="L87"/>
  <c r="L85"/>
  <c r="L84"/>
  <c i="2" r="BK407"/>
  <c r="J405"/>
  <c r="BK403"/>
  <c r="BK401"/>
  <c r="J398"/>
  <c r="J392"/>
  <c r="BK390"/>
  <c r="J386"/>
  <c r="BK385"/>
  <c r="J383"/>
  <c r="J381"/>
  <c r="BK379"/>
  <c r="J375"/>
  <c r="BK371"/>
  <c r="J355"/>
  <c r="J351"/>
  <c r="J343"/>
  <c r="BK341"/>
  <c r="BK338"/>
  <c r="BK334"/>
  <c r="J332"/>
  <c r="J327"/>
  <c r="BK321"/>
  <c r="BK313"/>
  <c r="J305"/>
  <c r="J304"/>
  <c r="BK303"/>
  <c r="BK300"/>
  <c r="BK292"/>
  <c r="BK290"/>
  <c r="J282"/>
  <c r="J278"/>
  <c r="J270"/>
  <c r="BK266"/>
  <c r="J264"/>
  <c r="J260"/>
  <c r="BK258"/>
  <c r="J256"/>
  <c r="BK250"/>
  <c r="J247"/>
  <c r="J245"/>
  <c r="BK240"/>
  <c r="J238"/>
  <c r="J234"/>
  <c r="J232"/>
  <c r="J228"/>
  <c r="BK224"/>
  <c r="J222"/>
  <c r="BK220"/>
  <c r="J218"/>
  <c r="J216"/>
  <c r="J214"/>
  <c r="BK208"/>
  <c r="J204"/>
  <c r="J203"/>
  <c r="J202"/>
  <c r="J196"/>
  <c r="BK193"/>
  <c r="J191"/>
  <c r="BK189"/>
  <c r="J187"/>
  <c r="J180"/>
  <c r="BK174"/>
  <c r="BK160"/>
  <c r="J159"/>
  <c r="J156"/>
  <c r="J155"/>
  <c r="BK150"/>
  <c i="1" r="AS94"/>
  <c i="2" r="J407"/>
  <c r="BK405"/>
  <c r="J399"/>
  <c r="BK398"/>
  <c r="BK394"/>
  <c r="J390"/>
  <c r="BK373"/>
  <c r="J371"/>
  <c r="BK367"/>
  <c r="BK363"/>
  <c r="BK343"/>
  <c r="J341"/>
  <c r="BK339"/>
  <c r="BK336"/>
  <c r="J334"/>
  <c r="BK332"/>
  <c r="BK319"/>
  <c r="BK317"/>
  <c r="J315"/>
  <c r="BK311"/>
  <c r="J307"/>
  <c r="J302"/>
  <c r="J298"/>
  <c r="J296"/>
  <c r="J288"/>
  <c r="J286"/>
  <c r="BK284"/>
  <c r="BK268"/>
  <c r="BK254"/>
  <c r="BK243"/>
  <c r="J240"/>
  <c r="BK236"/>
  <c r="BK234"/>
  <c r="BK232"/>
  <c r="BK226"/>
  <c r="BK222"/>
  <c r="BK218"/>
  <c r="J208"/>
  <c r="BK203"/>
  <c r="BK185"/>
  <c r="J183"/>
  <c r="BK181"/>
  <c r="BK178"/>
  <c r="J176"/>
  <c r="J173"/>
  <c r="BK159"/>
  <c r="BK156"/>
  <c r="BK402"/>
  <c r="J401"/>
  <c r="J397"/>
  <c r="J396"/>
  <c r="BK392"/>
  <c r="J385"/>
  <c r="BK381"/>
  <c r="J379"/>
  <c r="J369"/>
  <c r="BK355"/>
  <c r="BK351"/>
  <c r="BK349"/>
  <c r="J347"/>
  <c r="J345"/>
  <c r="J338"/>
  <c r="J336"/>
  <c r="BK330"/>
  <c r="J329"/>
  <c r="BK328"/>
  <c r="BK327"/>
  <c r="J325"/>
  <c r="J323"/>
  <c r="J317"/>
  <c r="J313"/>
  <c r="J311"/>
  <c r="J309"/>
  <c r="BK307"/>
  <c r="BK305"/>
  <c r="BK304"/>
  <c r="BK302"/>
  <c r="J294"/>
  <c r="J284"/>
  <c r="BK278"/>
  <c r="J276"/>
  <c r="BK274"/>
  <c r="J272"/>
  <c r="BK270"/>
  <c r="J268"/>
  <c r="J266"/>
  <c r="BK260"/>
  <c r="J258"/>
  <c r="BK252"/>
  <c r="BK247"/>
  <c r="BK245"/>
  <c r="J230"/>
  <c r="BK228"/>
  <c r="J226"/>
  <c r="J224"/>
  <c r="J220"/>
  <c r="BK216"/>
  <c r="BK214"/>
  <c r="J212"/>
  <c r="BK211"/>
  <c r="J206"/>
  <c r="BK191"/>
  <c r="J189"/>
  <c r="BK183"/>
  <c r="J181"/>
  <c r="BK180"/>
  <c r="J178"/>
  <c r="BK176"/>
  <c r="J171"/>
  <c r="J169"/>
  <c r="J165"/>
  <c r="BK164"/>
  <c r="J163"/>
  <c r="J160"/>
  <c r="J157"/>
  <c r="BK155"/>
  <c r="J403"/>
  <c r="J402"/>
  <c r="BK399"/>
  <c r="BK397"/>
  <c r="BK396"/>
  <c r="J394"/>
  <c r="BK386"/>
  <c r="BK383"/>
  <c r="BK375"/>
  <c r="J373"/>
  <c r="BK369"/>
  <c r="J367"/>
  <c r="J363"/>
  <c r="J349"/>
  <c r="BK347"/>
  <c r="BK345"/>
  <c r="J339"/>
  <c r="J330"/>
  <c r="BK329"/>
  <c r="J328"/>
  <c r="BK325"/>
  <c r="BK323"/>
  <c r="J321"/>
  <c r="J319"/>
  <c r="BK315"/>
  <c r="BK309"/>
  <c r="J303"/>
  <c r="J300"/>
  <c r="BK298"/>
  <c r="BK296"/>
  <c r="BK294"/>
  <c r="J292"/>
  <c r="J290"/>
  <c r="BK288"/>
  <c r="BK286"/>
  <c r="BK282"/>
  <c r="BK276"/>
  <c r="J274"/>
  <c r="BK272"/>
  <c r="BK264"/>
  <c r="BK256"/>
  <c r="J254"/>
  <c r="J252"/>
  <c r="J250"/>
  <c r="J243"/>
  <c r="BK238"/>
  <c r="J236"/>
  <c r="BK230"/>
  <c r="BK212"/>
  <c r="J211"/>
  <c r="BK206"/>
  <c r="BK204"/>
  <c r="BK202"/>
  <c r="BK196"/>
  <c r="J193"/>
  <c r="BK187"/>
  <c r="J185"/>
  <c r="J174"/>
  <c r="BK173"/>
  <c r="BK171"/>
  <c r="BK169"/>
  <c r="BK165"/>
  <c r="J164"/>
  <c r="BK163"/>
  <c r="BK157"/>
  <c r="J150"/>
  <c l="1" r="R154"/>
  <c r="R148"/>
  <c r="BK154"/>
  <c r="J154"/>
  <c r="J99"/>
  <c r="P154"/>
  <c r="P148"/>
  <c r="T154"/>
  <c r="T148"/>
  <c r="P217"/>
  <c r="T235"/>
  <c r="BK162"/>
  <c r="J162"/>
  <c r="J100"/>
  <c r="P162"/>
  <c r="R162"/>
  <c r="T162"/>
  <c r="BK201"/>
  <c r="J201"/>
  <c r="J101"/>
  <c r="P201"/>
  <c r="R201"/>
  <c r="T201"/>
  <c r="BK210"/>
  <c r="J210"/>
  <c r="J104"/>
  <c r="P210"/>
  <c r="R210"/>
  <c r="T210"/>
  <c r="BK217"/>
  <c r="J217"/>
  <c r="J105"/>
  <c r="R217"/>
  <c r="T217"/>
  <c r="BK235"/>
  <c r="J235"/>
  <c r="J108"/>
  <c r="P235"/>
  <c r="R235"/>
  <c r="BK246"/>
  <c r="J246"/>
  <c r="J111"/>
  <c r="P246"/>
  <c r="R246"/>
  <c r="T246"/>
  <c r="BK287"/>
  <c r="J287"/>
  <c r="J112"/>
  <c r="P287"/>
  <c r="R287"/>
  <c r="T287"/>
  <c r="BK310"/>
  <c r="J310"/>
  <c r="J113"/>
  <c r="P310"/>
  <c r="R310"/>
  <c r="BK333"/>
  <c r="J333"/>
  <c r="J114"/>
  <c r="P333"/>
  <c r="R333"/>
  <c r="T333"/>
  <c r="BK350"/>
  <c r="J350"/>
  <c r="J115"/>
  <c r="P350"/>
  <c r="R350"/>
  <c r="T350"/>
  <c r="BK370"/>
  <c r="J370"/>
  <c r="J116"/>
  <c r="P370"/>
  <c r="R370"/>
  <c r="T370"/>
  <c r="BK384"/>
  <c r="J384"/>
  <c r="J121"/>
  <c r="P384"/>
  <c r="R384"/>
  <c r="T384"/>
  <c r="BK389"/>
  <c r="J389"/>
  <c r="J123"/>
  <c r="P389"/>
  <c r="R389"/>
  <c r="T389"/>
  <c r="BK393"/>
  <c r="J393"/>
  <c r="J124"/>
  <c r="P393"/>
  <c r="R393"/>
  <c r="T393"/>
  <c r="BK400"/>
  <c r="J400"/>
  <c r="J125"/>
  <c r="P400"/>
  <c r="R400"/>
  <c r="T400"/>
  <c r="F92"/>
  <c r="BE155"/>
  <c r="BE159"/>
  <c r="BE178"/>
  <c r="BE180"/>
  <c r="BE181"/>
  <c r="BE191"/>
  <c r="BE216"/>
  <c r="BE218"/>
  <c r="BE220"/>
  <c r="BE224"/>
  <c r="BE226"/>
  <c r="BE232"/>
  <c r="BE250"/>
  <c r="BE266"/>
  <c r="BE268"/>
  <c r="BE270"/>
  <c r="BE290"/>
  <c r="BE300"/>
  <c r="BE303"/>
  <c r="BE311"/>
  <c r="BE327"/>
  <c r="BE334"/>
  <c r="BE336"/>
  <c r="BE341"/>
  <c r="BE349"/>
  <c r="BE351"/>
  <c r="BE355"/>
  <c r="BE371"/>
  <c r="BE398"/>
  <c r="J89"/>
  <c r="E137"/>
  <c r="BE150"/>
  <c r="BE156"/>
  <c r="BE173"/>
  <c r="BE202"/>
  <c r="BE203"/>
  <c r="BE208"/>
  <c r="BE230"/>
  <c r="BE234"/>
  <c r="BE236"/>
  <c r="BE238"/>
  <c r="BE254"/>
  <c r="BE286"/>
  <c r="BE296"/>
  <c r="BE313"/>
  <c r="BE317"/>
  <c r="BE319"/>
  <c r="BE332"/>
  <c r="BE339"/>
  <c r="BE363"/>
  <c r="BE367"/>
  <c r="BE369"/>
  <c r="BE373"/>
  <c r="BE375"/>
  <c r="BE390"/>
  <c r="BE392"/>
  <c r="BE394"/>
  <c r="BE397"/>
  <c r="BK149"/>
  <c r="J149"/>
  <c r="J98"/>
  <c r="BE160"/>
  <c r="BE163"/>
  <c r="BE169"/>
  <c r="BE171"/>
  <c r="BE174"/>
  <c r="BE187"/>
  <c r="BE189"/>
  <c r="BE196"/>
  <c r="BE204"/>
  <c r="BE212"/>
  <c r="BE222"/>
  <c r="BE245"/>
  <c r="BE247"/>
  <c r="BE256"/>
  <c r="BE258"/>
  <c r="BE260"/>
  <c r="BE264"/>
  <c r="BE272"/>
  <c r="BE274"/>
  <c r="BE276"/>
  <c r="BE278"/>
  <c r="BE288"/>
  <c r="BE292"/>
  <c r="BE294"/>
  <c r="BE302"/>
  <c r="BE304"/>
  <c r="BE309"/>
  <c r="BE321"/>
  <c r="BE323"/>
  <c r="BE328"/>
  <c r="BE330"/>
  <c r="BE343"/>
  <c r="BE379"/>
  <c r="BE381"/>
  <c r="BE383"/>
  <c r="BE385"/>
  <c r="BE386"/>
  <c r="BE396"/>
  <c r="BE401"/>
  <c r="BE157"/>
  <c r="BE164"/>
  <c r="BE165"/>
  <c r="BE176"/>
  <c r="BE183"/>
  <c r="BE185"/>
  <c r="BE193"/>
  <c r="BE206"/>
  <c r="BE211"/>
  <c r="BE214"/>
  <c r="BE228"/>
  <c r="BE240"/>
  <c r="BE243"/>
  <c r="BE252"/>
  <c r="BE282"/>
  <c r="BE284"/>
  <c r="BE298"/>
  <c r="BE305"/>
  <c r="BE307"/>
  <c r="BE315"/>
  <c r="BE325"/>
  <c r="BE329"/>
  <c r="BE338"/>
  <c r="BE345"/>
  <c r="BE347"/>
  <c r="BE399"/>
  <c r="BE402"/>
  <c r="BE403"/>
  <c r="BE405"/>
  <c r="BE407"/>
  <c r="BK207"/>
  <c r="J207"/>
  <c r="J102"/>
  <c r="BK231"/>
  <c r="J231"/>
  <c r="J106"/>
  <c r="BK233"/>
  <c r="J233"/>
  <c r="J107"/>
  <c r="BK242"/>
  <c r="J242"/>
  <c r="J109"/>
  <c r="BK244"/>
  <c r="J244"/>
  <c r="J110"/>
  <c r="BK378"/>
  <c r="J378"/>
  <c r="J118"/>
  <c r="BK380"/>
  <c r="J380"/>
  <c r="J119"/>
  <c r="BK382"/>
  <c r="J382"/>
  <c r="J120"/>
  <c r="BK404"/>
  <c r="J404"/>
  <c r="J126"/>
  <c r="BK406"/>
  <c r="J406"/>
  <c r="J127"/>
  <c r="F37"/>
  <c i="1" r="BD95"/>
  <c r="BD94"/>
  <c r="W33"/>
  <c i="2" r="F35"/>
  <c i="1" r="BB95"/>
  <c r="BB94"/>
  <c r="AX94"/>
  <c i="2" r="J34"/>
  <c i="1" r="AW95"/>
  <c i="2" r="F36"/>
  <c i="1" r="BC95"/>
  <c r="BC94"/>
  <c r="W32"/>
  <c i="2" r="F34"/>
  <c i="1" r="BA95"/>
  <c r="BA94"/>
  <c r="W30"/>
  <c i="2" l="1" r="R388"/>
  <c r="T388"/>
  <c r="T209"/>
  <c r="T147"/>
  <c r="P209"/>
  <c r="P147"/>
  <c i="1" r="AU95"/>
  <c i="2" r="P388"/>
  <c r="R209"/>
  <c r="R147"/>
  <c r="BK148"/>
  <c r="J148"/>
  <c r="J97"/>
  <c r="BK209"/>
  <c r="J209"/>
  <c r="J103"/>
  <c r="BK377"/>
  <c r="J377"/>
  <c r="J117"/>
  <c r="BK388"/>
  <c r="J388"/>
  <c r="J122"/>
  <c i="1" r="AW94"/>
  <c r="AK30"/>
  <c r="W31"/>
  <c r="AY94"/>
  <c i="2" r="J33"/>
  <c i="1" r="AV95"/>
  <c r="AT95"/>
  <c i="2" r="F33"/>
  <c i="1" r="AZ95"/>
  <c r="AZ94"/>
  <c r="W29"/>
  <c r="AU94"/>
  <c i="2" l="1" r="BK147"/>
  <c r="J147"/>
  <c r="J96"/>
  <c i="1" r="AV94"/>
  <c r="AK29"/>
  <c l="1" r="AT94"/>
  <c i="2" r="J30"/>
  <c i="1" r="AG95"/>
  <c r="AG94"/>
  <c r="AN94"/>
  <c i="2" l="1" r="J39"/>
  <c i="1" r="AN95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<sst xmlns="http://schemas.openxmlformats.org/spreadsheetml/2006/main">
  <si>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</si>
  <si>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</si>
  <si>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</si>
  <si>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</si>
  <si>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{fbadad0a-7d89-442a-b698-a4cd043147a9}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</si>
  <si>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</si>
  <si>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</si>
  <si>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</si>
  <si>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</si>
  <si>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</si>
  <si>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</si>
  <si>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</si>
  <si>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</si>
  <si>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</si>
  <si>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RYCHNOV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</si>
  <si>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</si>
  <si>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</si>
  <si>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Rychnov-porodnice v objektu DIGP</t>
  </si>
  <si>
    <t>KSO:</t>
  </si>
  <si>
    <t>CC-CZ:</t>
  </si>
  <si>
    <t>Místo:</t>
  </si>
  <si>
    <t xml:space="preserve">Rychnov nad Kněžnou </t>
  </si>
  <si>
    <t>Datum:</t>
  </si>
  <si>
    <t>24. 3. 2020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</si>
  <si>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</si>
  <si>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</si>
  <si>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</si>
  <si>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</si>
  <si>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</si>
  <si>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</si>
  <si>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</si>
  <si>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 xml:space="preserve">JIKA CZ 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</si>
  <si>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</si>
  <si>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</si>
  <si>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</si>
  <si>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</si>
  <si>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</si>
  <si>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</si>
  <si>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</si>
  <si>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</si>
  <si>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</si>
  <si>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</si>
  <si>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</si>
  <si>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</si>
  <si>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</si>
  <si>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</si>
  <si>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</si>
  <si>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</si>
  <si>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</si>
  <si>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</si>
  <si>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</si>
  <si>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</si>
  <si>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</si>
  <si>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</si>
  <si>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</si>
  <si>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</si>
  <si>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</si>
  <si>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</si>
  <si>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</si>
  <si>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</si>
  <si>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</si>
  <si>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</si>
  <si>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</si>
  <si>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</si>
  <si>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</si>
  <si>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</si>
  <si>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</si>
  <si>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</si>
  <si>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</si>
  <si>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</si>
  <si>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</si>
  <si>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</si>
  <si>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</si>
  <si>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</si>
  <si>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</si>
  <si>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</si>
  <si>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</si>
  <si>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</si>
  <si>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</si>
  <si>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</si>
  <si>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</si>
  <si>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RYCHNOV 1</t>
  </si>
  <si>
    <t>SO-01-Vlastní objekt</t>
  </si>
  <si>
    <t>STA</t>
  </si>
  <si>
    <t>1</t>
  </si>
  <si>
    <t>{e65a68d2-ffd6-4ec4-9f21-2c32b46327ad}</t>
  </si>
  <si>
    <t>2</t>
  </si>
  <si>
    <t>KRYCÍ LIST SOUPISU PRACÍ</t>
  </si>
  <si>
    <t>Objekt:</t>
  </si>
  <si>
    <t>RYCHNOV 1 - SO-01-Vlastní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</si>
  <si>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</si>
  <si>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</si>
  <si>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</si>
  <si>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</si>
  <si>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</si>
  <si>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</si>
  <si>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</si>
  <si>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</si>
  <si>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</si>
  <si>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</si>
  <si>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</si>
  <si>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</si>
  <si>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</si>
  <si>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714 - Akustická a protiotřesová opatření</t>
  </si>
  <si>
    <t xml:space="preserve">    721 - Zdravotechnika </t>
  </si>
  <si>
    <t xml:space="preserve">    731 - Ústřední vytápění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</si>
  <si>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</si>
  <si>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</si>
  <si>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</si>
  <si>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</si>
  <si>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</si>
  <si>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</si>
  <si>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</si>
  <si>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</si>
  <si>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</si>
  <si>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M</t>
  </si>
  <si>
    <t xml:space="preserve">    39-M - Medicinální plyny</t>
  </si>
  <si>
    <t xml:space="preserve">    45-M - Měření a regulace</t>
  </si>
  <si>
    <t xml:space="preserve">    48-M - Čistá vestavba 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</si>
  <si>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</si>
  <si>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</si>
  <si>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</si>
  <si>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</si>
  <si>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</si>
  <si>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</si>
  <si>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</si>
  <si>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</si>
  <si>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</si>
  <si>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</si>
  <si>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</si>
  <si>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</si>
  <si>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</si>
  <si>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</si>
  <si>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</si>
  <si>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</si>
  <si>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</si>
  <si>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</si>
  <si>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</si>
  <si>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</si>
  <si>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</si>
  <si>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</si>
  <si>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</si>
  <si>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</si>
  <si>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</si>
  <si>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</si>
  <si>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340271041</t>
  </si>
  <si>
    <t>Zazdívka otvorů v příčkách nebo stěnách plochy do 1 m2 tvárnicemi pórobetonovými tl 150 mm</t>
  </si>
  <si>
    <t>m2</t>
  </si>
  <si>
    <t>CS ÚRS 2020 01</t>
  </si>
  <si>
    <t>4</t>
  </si>
  <si>
    <t>1797337619</t>
  </si>
  <si>
    <t>VV</t>
  </si>
  <si>
    <t>0,4*0,6+1,0*0,6</t>
  </si>
  <si>
    <t>"5NP" 0,2*2,02</t>
  </si>
  <si>
    <t>Součet</t>
  </si>
  <si>
    <t>6</t>
  </si>
  <si>
    <t>Úpravy povrchů, podlahy a osazování výplní</t>
  </si>
  <si>
    <t>612311131</t>
  </si>
  <si>
    <t>Potažení vnitřních stěn vápenným štukem tloušťky do 3 mm</t>
  </si>
  <si>
    <t>57375965</t>
  </si>
  <si>
    <t>612325412</t>
  </si>
  <si>
    <t>Oprava vnitřní vápenocementové hladké omítky stěn v rozsahu plochy do 30%</t>
  </si>
  <si>
    <t>1631189203</t>
  </si>
  <si>
    <t>631311114</t>
  </si>
  <si>
    <t>Mazanina tl do 80 mm z betonu prostého bez zvýšených nároků na prostředí tř. C 16/20</t>
  </si>
  <si>
    <t>m3</t>
  </si>
  <si>
    <t>-1783470387</t>
  </si>
  <si>
    <t>"skladba F01" 153,95*0,061</t>
  </si>
  <si>
    <t>5</t>
  </si>
  <si>
    <t>632481213</t>
  </si>
  <si>
    <t>Separační vrstva z PE fólie</t>
  </si>
  <si>
    <t>1505725786</t>
  </si>
  <si>
    <t>634112113</t>
  </si>
  <si>
    <t>Obvodová dilatace podlahovým páskem z pěnového PE mezi stěnou a mazaninou nebo potěrem v 80 mm</t>
  </si>
  <si>
    <t>m</t>
  </si>
  <si>
    <t>-328057720</t>
  </si>
  <si>
    <t>17,45+17,05+44,678+8,32+8,16+11,79+4,5+32,96+9,5+8,15+6,2+8,47+11,57</t>
  </si>
  <si>
    <t>9</t>
  </si>
  <si>
    <t>Ostatní konstrukce a práce, bourání</t>
  </si>
  <si>
    <t>7</t>
  </si>
  <si>
    <t>949101111</t>
  </si>
  <si>
    <t>Lešení pomocné pro objekty pozemních staveb s lešeňovou podlahou v do 1,9 m zatížení do 150 kg/m2</t>
  </si>
  <si>
    <t>-1618255799</t>
  </si>
  <si>
    <t>8</t>
  </si>
  <si>
    <t>952901111</t>
  </si>
  <si>
    <t>Vyčištění budov bytové a občanské výstavby při výšce podlaží do 4 m</t>
  </si>
  <si>
    <t>45884141</t>
  </si>
  <si>
    <t>962031132</t>
  </si>
  <si>
    <t>Bourání příček z cihel pálených na MVC tl do 100 mm</t>
  </si>
  <si>
    <t>-1798994814</t>
  </si>
  <si>
    <t>"5NP" (1,745+0,82+0,82+0,33+0,915*2+0,7+1,5+0,9+0,3+0,4+2,0+0,39+0,73+0,8+1,8+0,325+0,4+2,35+1,32+0,43+0,43)*3,0</t>
  </si>
  <si>
    <t>-0,6*1,97-0,7*1,97*2-0,8*1,97-1,1*1,97-1,1*1,575</t>
  </si>
  <si>
    <t>"6NP" 1,35*3,0</t>
  </si>
  <si>
    <t>10</t>
  </si>
  <si>
    <t>962031133</t>
  </si>
  <si>
    <t>Bourání příček z cihel pálených na MVC tl do 150 mm</t>
  </si>
  <si>
    <t>-1382095906</t>
  </si>
  <si>
    <t>"5NP" (3,0+3,0+2,05+1,0+1,41)*3,0-0,8*1,97*2-0,9*1,97-1,62*1,97</t>
  </si>
  <si>
    <t>11</t>
  </si>
  <si>
    <t>962032231</t>
  </si>
  <si>
    <t>Bourání zdiva z cihel pálených nebo vápenopískových na MV nebo MVC přes 1 m3</t>
  </si>
  <si>
    <t>-2094707957</t>
  </si>
  <si>
    <t>"5NP" (3,07+1,32)*3,0*0,25-1,45*1,035*0,25+0,76</t>
  </si>
  <si>
    <t>12</t>
  </si>
  <si>
    <t>962042321</t>
  </si>
  <si>
    <t>Bourání zdiva nadzákladového z betonu prostého přes 1 m3</t>
  </si>
  <si>
    <t>2147300388</t>
  </si>
  <si>
    <t>13</t>
  </si>
  <si>
    <t>965042141</t>
  </si>
  <si>
    <t>Bourání podkladů pod dlažby nebo mazanin betonových nebo z litého asfaltu tl do 100 mm pl přes 4 m2</t>
  </si>
  <si>
    <t>539385505</t>
  </si>
  <si>
    <t>"5NP" 165,64*0,06</t>
  </si>
  <si>
    <t>14</t>
  </si>
  <si>
    <t>965046111</t>
  </si>
  <si>
    <t>Broušení stávajících betonových podlah úběr do 3 mm</t>
  </si>
  <si>
    <t>1967541917</t>
  </si>
  <si>
    <t>"5NP"165,64</t>
  </si>
  <si>
    <t>965046119</t>
  </si>
  <si>
    <t>Příplatek k broušení stávajících betonových podlah za každý další 1 mm úběru</t>
  </si>
  <si>
    <t>1545980812</t>
  </si>
  <si>
    <t>165,64*2</t>
  </si>
  <si>
    <t>16</t>
  </si>
  <si>
    <t>965049111</t>
  </si>
  <si>
    <t>Příplatek k bourání betonových mazanin za bourání mazanin se svařovanou sítí tl do 100 mm</t>
  </si>
  <si>
    <t>-1992331689</t>
  </si>
  <si>
    <t>17</t>
  </si>
  <si>
    <t>965081213</t>
  </si>
  <si>
    <t>Bourání podlah z dlaždic keramických nebo xylolitových tl do 10 mm plochy přes 1 m2</t>
  </si>
  <si>
    <t>617103361</t>
  </si>
  <si>
    <t>"5NP" 2,91+3,4+1,72</t>
  </si>
  <si>
    <t>18</t>
  </si>
  <si>
    <t>968072355</t>
  </si>
  <si>
    <t>Vybourání kovových rámů oken zdvojených včetně křídel pl do 2 m2</t>
  </si>
  <si>
    <t>1463757950</t>
  </si>
  <si>
    <t>"5NP" 1,1*1,575+1,45*1,035</t>
  </si>
  <si>
    <t>19</t>
  </si>
  <si>
    <t>968072455</t>
  </si>
  <si>
    <t>Vybourání kovových dveřních zárubní pl do 2 m2</t>
  </si>
  <si>
    <t>-351915346</t>
  </si>
  <si>
    <t>0,6*1,97+0,7*1,97*2+0,8*1,97*5+0,9*1,97*2+1,1*1,97</t>
  </si>
  <si>
    <t>20</t>
  </si>
  <si>
    <t>968072456</t>
  </si>
  <si>
    <t>Vybourání kovových dveřních zárubní pl přes 2 m2</t>
  </si>
  <si>
    <t>-904502993</t>
  </si>
  <si>
    <t>1,62*1,97</t>
  </si>
  <si>
    <t>971033431</t>
  </si>
  <si>
    <t>Vybourání otvorů ve zdivu cihelném pl do 0,25 m2 na MVC nebo MV tl do 150 mm</t>
  </si>
  <si>
    <t>kus</t>
  </si>
  <si>
    <t>1871807839</t>
  </si>
  <si>
    <t>"4NP" 1</t>
  </si>
  <si>
    <t>22</t>
  </si>
  <si>
    <t>971033521</t>
  </si>
  <si>
    <t>Vybourání otvorů ve zdivu cihelném pl do 1 m2 na MVC nebo MV tl do 100 mm</t>
  </si>
  <si>
    <t>-1605114777</t>
  </si>
  <si>
    <t>"4NP" 1,0*0,6</t>
  </si>
  <si>
    <t>23</t>
  </si>
  <si>
    <t>978013141</t>
  </si>
  <si>
    <t>Otlučení (osekání) vnitřní vápenné nebo vápenocementové omítky stěn v rozsahu do 30 %</t>
  </si>
  <si>
    <t>-1231569402</t>
  </si>
  <si>
    <t xml:space="preserve">"5NP-odhad ,bude fakturováno dle skutečnosti"   </t>
  </si>
  <si>
    <t>150,0</t>
  </si>
  <si>
    <t>24</t>
  </si>
  <si>
    <t>978059541</t>
  </si>
  <si>
    <t>Odsekání a odebrání obkladů stěn z vnitřních obkládaček plochy přes 1 m2</t>
  </si>
  <si>
    <t>-945679604</t>
  </si>
  <si>
    <t>"5NP" 35,35*2,33+2,22*1,5+16,768*2,33+1,2*1,5+12,211*1,97</t>
  </si>
  <si>
    <t>28,665*2,33+8,15*1,97+8,305*1,5+9,055*1,5+5,42*1,5</t>
  </si>
  <si>
    <t>"6NP" 3,0*1,5</t>
  </si>
  <si>
    <t>997</t>
  </si>
  <si>
    <t>Přesun sutě</t>
  </si>
  <si>
    <t>25</t>
  </si>
  <si>
    <t>997013215</t>
  </si>
  <si>
    <t>Vnitrostaveništní doprava suti a vybouraných hmot pro budovy v do 18 m ručně</t>
  </si>
  <si>
    <t>t</t>
  </si>
  <si>
    <t>-361159238</t>
  </si>
  <si>
    <t>26</t>
  </si>
  <si>
    <t>997013501</t>
  </si>
  <si>
    <t>Odvoz suti a vybouraných hmot na skládku nebo meziskládku do 1 km se složením</t>
  </si>
  <si>
    <t>-236468922</t>
  </si>
  <si>
    <t>27</t>
  </si>
  <si>
    <t>997013509</t>
  </si>
  <si>
    <t>Příplatek k odvozu suti a vybouraných hmot na skládku ZKD 1 km přes 1 km</t>
  </si>
  <si>
    <t>874049488</t>
  </si>
  <si>
    <t>59,538*14</t>
  </si>
  <si>
    <t>28</t>
  </si>
  <si>
    <t>997013631</t>
  </si>
  <si>
    <t>Poplatek za uložení na skládce (skládkovné) stavebního odpadu směsného kód odpadu 17 09 04</t>
  </si>
  <si>
    <t>-339587361</t>
  </si>
  <si>
    <t>998</t>
  </si>
  <si>
    <t>Přesun hmot</t>
  </si>
  <si>
    <t>29</t>
  </si>
  <si>
    <t>998011003</t>
  </si>
  <si>
    <t>Přesun hmot pro budovy zděné v do 24 m</t>
  </si>
  <si>
    <t>2126883178</t>
  </si>
  <si>
    <t>PSV</t>
  </si>
  <si>
    <t>Práce a dodávky PSV</t>
  </si>
  <si>
    <t>713</t>
  </si>
  <si>
    <t>Izolace tepelné</t>
  </si>
  <si>
    <t>30</t>
  </si>
  <si>
    <t>713120811</t>
  </si>
  <si>
    <t>Odstranění tepelné izolace podlah volně kladené z vláknitých materiálů suchých tl do 100 mm</t>
  </si>
  <si>
    <t>1733433767</t>
  </si>
  <si>
    <t>31</t>
  </si>
  <si>
    <t>713121111</t>
  </si>
  <si>
    <t>Montáž izolace tepelné podlah volně kladenými rohožemi, pásy, dílci, deskami 1 vrstva</t>
  </si>
  <si>
    <t>-673623592</t>
  </si>
  <si>
    <t>"skladba V01,V02" 17,81+17,58+50,16+3,56+3,72+6,18+1,25+30,83+5,13+3,86+2,09+3,7+8,08</t>
  </si>
  <si>
    <t>32</t>
  </si>
  <si>
    <t>M</t>
  </si>
  <si>
    <t>ISV.8591057210303</t>
  </si>
  <si>
    <t xml:space="preserve"> λD = 0,044 (W·m-1·K-1),1000x500x30mm, elastifikovaný polystyren pro kročejový útlum těžkých plovoucích podlah (beton, anhydrit) s užitným zatížením max. 4 kN/m2.</t>
  </si>
  <si>
    <t>2099722234</t>
  </si>
  <si>
    <t>153,95*1,02 'Přepočtené koeficientem množství</t>
  </si>
  <si>
    <t>33</t>
  </si>
  <si>
    <t>998713203</t>
  </si>
  <si>
    <t>Přesun hmot procentní pro izolace tepelné v objektech v do 24 m</t>
  </si>
  <si>
    <t>%</t>
  </si>
  <si>
    <t>1611055679</t>
  </si>
  <si>
    <t>714</t>
  </si>
  <si>
    <t>Akustická a protiotřesová opatření</t>
  </si>
  <si>
    <t>34</t>
  </si>
  <si>
    <t>714121011</t>
  </si>
  <si>
    <t>Montáž podstropních panelů s rozšířenou zvukovou pohltivostí zavěšených na viditelný rošt</t>
  </si>
  <si>
    <t>-214322503</t>
  </si>
  <si>
    <t>"skladba PD01" 17,81+17,58+50,16+3,56+3,72+1,25+5,13+3,86+2,09+9,73</t>
  </si>
  <si>
    <t>35</t>
  </si>
  <si>
    <t>ECP.35427411</t>
  </si>
  <si>
    <t>panel akustický bílá 010, 600x600/15mm</t>
  </si>
  <si>
    <t>888663070</t>
  </si>
  <si>
    <t>114,89*1,05 'Přepočtené koeficientem množství</t>
  </si>
  <si>
    <t>36</t>
  </si>
  <si>
    <t>714121013</t>
  </si>
  <si>
    <t>Montáž podstropních panelů s rozšířenou zvukovou pohltivostí zavěšených na skrytý rošt</t>
  </si>
  <si>
    <t>-1470775589</t>
  </si>
  <si>
    <t>"skladba PD02" 6,18+3,7+8,08+1,72</t>
  </si>
  <si>
    <t>37</t>
  </si>
  <si>
    <t>59036529</t>
  </si>
  <si>
    <t>deska podhledová minerální polodrážka jemná hladká desinfikovatelná nemocniční bílá 20x600x600mm</t>
  </si>
  <si>
    <t>-926160169</t>
  </si>
  <si>
    <t>19,68*1,05 'Přepočtené koeficientem množství</t>
  </si>
  <si>
    <t>38</t>
  </si>
  <si>
    <t>714121041</t>
  </si>
  <si>
    <t>Montáž napojení podhledu z akustických panelů obvodovou lištou na stěnu</t>
  </si>
  <si>
    <t>-1352329082</t>
  </si>
  <si>
    <t>17,45+17,05+44,678+8,32+8,16+11,79+4,5+9,5+8,15+6,2+8,47+11,57+5,42+14,08</t>
  </si>
  <si>
    <t>39</t>
  </si>
  <si>
    <t>59036253</t>
  </si>
  <si>
    <t>lišta obvodová rastru nosného pro kazetové minerální podhledy Pz lakovaná v 22mm dl 3m</t>
  </si>
  <si>
    <t>-377482328</t>
  </si>
  <si>
    <t>175,338*1,05 'Přepočtené koeficientem množství</t>
  </si>
  <si>
    <t>40</t>
  </si>
  <si>
    <t>998714203</t>
  </si>
  <si>
    <t>Přesun hmot procentní pro akustická a protiotřesová opatření v objektech v do 24 m</t>
  </si>
  <si>
    <t>2015775182</t>
  </si>
  <si>
    <t>721</t>
  </si>
  <si>
    <t xml:space="preserve">Zdravotechnika </t>
  </si>
  <si>
    <t>41</t>
  </si>
  <si>
    <t>721001</t>
  </si>
  <si>
    <t xml:space="preserve">D+M vnitřní rozvody vody a kanalizace vč. zařizovacích předmětů a předstěnových instalací </t>
  </si>
  <si>
    <t>kpl</t>
  </si>
  <si>
    <t>439777974</t>
  </si>
  <si>
    <t>731</t>
  </si>
  <si>
    <t>Ústřední vytápění</t>
  </si>
  <si>
    <t>42</t>
  </si>
  <si>
    <t>731001</t>
  </si>
  <si>
    <t>ÚT-strojovny,armatury,nátěry,rozvody, demontáže</t>
  </si>
  <si>
    <t>1478380076</t>
  </si>
  <si>
    <t>741</t>
  </si>
  <si>
    <t>Elektroinstalace - silnoproud</t>
  </si>
  <si>
    <t>43</t>
  </si>
  <si>
    <t>741001</t>
  </si>
  <si>
    <t xml:space="preserve">D+M rozvody elektro vč. svítidel a rozvaděčů </t>
  </si>
  <si>
    <t>169817117</t>
  </si>
  <si>
    <t>44</t>
  </si>
  <si>
    <t>741002</t>
  </si>
  <si>
    <t>D+M vyetřovací stropní svítidlo LED</t>
  </si>
  <si>
    <t>ks</t>
  </si>
  <si>
    <t>172292822</t>
  </si>
  <si>
    <t xml:space="preserve">"viz D.1.4h-ZT"  2</t>
  </si>
  <si>
    <t>45</t>
  </si>
  <si>
    <t>741003</t>
  </si>
  <si>
    <t xml:space="preserve">D+M operační strpní svítidlo LED dvouramenné </t>
  </si>
  <si>
    <t>1858815232</t>
  </si>
  <si>
    <t xml:space="preserve">"viz D.1.4h-ZT"   1</t>
  </si>
  <si>
    <t>742</t>
  </si>
  <si>
    <t>Elektroinstalace - slaboproud</t>
  </si>
  <si>
    <t>46</t>
  </si>
  <si>
    <t>742001</t>
  </si>
  <si>
    <t>D+M slaboproudé rozvody EPS a SK</t>
  </si>
  <si>
    <t>985747450</t>
  </si>
  <si>
    <t>751</t>
  </si>
  <si>
    <t>Vzduchotechnika</t>
  </si>
  <si>
    <t>47</t>
  </si>
  <si>
    <t>751001</t>
  </si>
  <si>
    <t xml:space="preserve">D+M rozvody VZD vč. chlazení </t>
  </si>
  <si>
    <t>1593115766</t>
  </si>
  <si>
    <t>763</t>
  </si>
  <si>
    <t>Konstrukce suché výstavby</t>
  </si>
  <si>
    <t>48</t>
  </si>
  <si>
    <t>763111311</t>
  </si>
  <si>
    <t>SDK příčka tl 75 mm profil CW+UW 50 desky 1xA 12,5 s izolací EI 30 Rw do 45 dB</t>
  </si>
  <si>
    <t>2056876202</t>
  </si>
  <si>
    <t>"schema SDK 09" (0,92+0,7+0,92+0,6*2+0,25+0,15+0,3*2+0,75)*3,0</t>
  </si>
  <si>
    <t>"schema SDK 15" (0,4+0,4+1,25)*3,0</t>
  </si>
  <si>
    <t>49</t>
  </si>
  <si>
    <t>763111314</t>
  </si>
  <si>
    <t>SDK příčka tl 100 mm profil CW+UW 75 desky 1xA 12,5 s izolací EI 30 Rw do 45 dB</t>
  </si>
  <si>
    <t>583242952</t>
  </si>
  <si>
    <t xml:space="preserve">"schema SDK07"   (0,95+0,4+0,55)*3,0</t>
  </si>
  <si>
    <t>50</t>
  </si>
  <si>
    <t>763111316</t>
  </si>
  <si>
    <t>SDK příčka tl 125 mm profil CW+UW 100 desky 1xA 12,5 s izolací EI 30 Rw do 48 dB</t>
  </si>
  <si>
    <t>1003519883</t>
  </si>
  <si>
    <t xml:space="preserve">"schema SDK06"  (0,725+0,825+0,86+0,45+1,63+0,8+2,0+0,75)*3,0</t>
  </si>
  <si>
    <t>51</t>
  </si>
  <si>
    <t>763111331</t>
  </si>
  <si>
    <t>SDK příčka tl 75 mm profil CW+UW 50 desky 1xH2 12,5 s izolací EI 30 Rw do 45 dB</t>
  </si>
  <si>
    <t>-1251752807</t>
  </si>
  <si>
    <t xml:space="preserve">"schema SDK 10"  (0,75+0,53)*3,0</t>
  </si>
  <si>
    <t>52</t>
  </si>
  <si>
    <t>763111360</t>
  </si>
  <si>
    <t>SDK příčka tl 75 mm profil CW+UW 50 desky 1x akustická 12,5 s izolací EI 45 Rw do 47 dB</t>
  </si>
  <si>
    <t>-1749424822</t>
  </si>
  <si>
    <t>"schema SDK 11" (0,5+0,83+0,5)*3,0</t>
  </si>
  <si>
    <t>53</t>
  </si>
  <si>
    <t>763111411</t>
  </si>
  <si>
    <t>SDK příčka tl 100 mm profil CW+UW 50 desky 2xA 12,5 s izolací EI 60 Rw do 51 dB</t>
  </si>
  <si>
    <t>1526959895</t>
  </si>
  <si>
    <t>"schema SDK 08" (2,7+1,97+1,1+1,25)*3,0-1,1*1,365-0,8*2,1-0,7*1,97</t>
  </si>
  <si>
    <t>54</t>
  </si>
  <si>
    <t>763111417</t>
  </si>
  <si>
    <t>SDK příčka tl 150 mm profil CW+UW 100 desky 2xA 12,5 s izolací EI 60 Rw do 56 dB</t>
  </si>
  <si>
    <t>575959295</t>
  </si>
  <si>
    <t xml:space="preserve">"schema SDK02"  (3,5+1,8+1,4+2,4)*3,0-1,2*2,0-1,1*1,97-0,8*1,97-1,7*1,97</t>
  </si>
  <si>
    <t>"schema SDK 03" (3,35+2,6)*3,0-1,4*2,0*2</t>
  </si>
  <si>
    <t>55</t>
  </si>
  <si>
    <t>763111417.1</t>
  </si>
  <si>
    <t>SDK příčka tl 200 mm profil CW+UW 100 desky 2xA 12,5 s izolací EI 60 Rw do 56 dB</t>
  </si>
  <si>
    <t>-1204460843</t>
  </si>
  <si>
    <t xml:space="preserve">"schema SDK1"  2,3*3-1,1*2,1</t>
  </si>
  <si>
    <t>56</t>
  </si>
  <si>
    <t>763111437</t>
  </si>
  <si>
    <t>SDK příčka tl 150 mm profil CW+UW 100 desky 2xH2 12,5 s izolací EI 60 Rw do 56 dB</t>
  </si>
  <si>
    <t>-2095274177</t>
  </si>
  <si>
    <t xml:space="preserve">"schema SDK 04"  1,3*3,0</t>
  </si>
  <si>
    <t>57</t>
  </si>
  <si>
    <t>763111462</t>
  </si>
  <si>
    <t>SDK příčka tl 150 mm profil CW+UW 100 desky 2x akustická 12,5 s izolací EI 90 Rw 61 dB</t>
  </si>
  <si>
    <t>295932899</t>
  </si>
  <si>
    <t xml:space="preserve">"schema SDK 05"  4,6*3,0</t>
  </si>
  <si>
    <t>58</t>
  </si>
  <si>
    <t>763111717</t>
  </si>
  <si>
    <t>SDK příčka základní penetrační nátěr (oboustranně)</t>
  </si>
  <si>
    <t>1741196577</t>
  </si>
  <si>
    <t>6,15+5,7+24,12+3,84+5,49+16,5+30,058+4,59+3,9+13,8+5,55+14,91+4,5+4,8*0,4</t>
  </si>
  <si>
    <t>59</t>
  </si>
  <si>
    <t>763121415</t>
  </si>
  <si>
    <t>SDK stěna předsazená tl 112,5 mm profil CW+UW 100 deska 1xA 12,5 bez izolace EI 15</t>
  </si>
  <si>
    <t>-1319965458</t>
  </si>
  <si>
    <t xml:space="preserve">"schema SDK 12"   1,85*3,0</t>
  </si>
  <si>
    <t>60</t>
  </si>
  <si>
    <t>763121426</t>
  </si>
  <si>
    <t>SDK stěna předsazená tl 112,5 mm profil CW+UW 100 deska 1xH2 12,5 bez izolace EI 15</t>
  </si>
  <si>
    <t>1901900597</t>
  </si>
  <si>
    <t>"schema SDK 12-SDK 13" 1,85*3,0+(1,79+1,33)*3,0</t>
  </si>
  <si>
    <t>61</t>
  </si>
  <si>
    <t>763122403.1</t>
  </si>
  <si>
    <t>SDK stěna šachtová tl 175mmmm profil CW+UW 100 desky 1xDF 12,5 bez izolace EI 15</t>
  </si>
  <si>
    <t>1916993389</t>
  </si>
  <si>
    <t xml:space="preserve">"schema SDK 14"  1,5*3,0</t>
  </si>
  <si>
    <t>62</t>
  </si>
  <si>
    <t>763131821</t>
  </si>
  <si>
    <t>Demontáž SDK podhledu s dvouvrstvou nosnou kcí z ocelových profilů opláštění jednoduché</t>
  </si>
  <si>
    <t>1112102999</t>
  </si>
  <si>
    <t>"4NP" 6,65</t>
  </si>
  <si>
    <t xml:space="preserve">"5NP"  43,42+10,08+15,49+3,61+3,84+7,28+34,95+4,15+25,06+9,73</t>
  </si>
  <si>
    <t>63</t>
  </si>
  <si>
    <t>763164537</t>
  </si>
  <si>
    <t>SDK obklad kcí tvaru L š do 0,8 m desky 2xDF 12,5</t>
  </si>
  <si>
    <t>885694053</t>
  </si>
  <si>
    <t>"schema SDK 16" 0,425*2*3,0+0,4*3,0+0,35*3,0</t>
  </si>
  <si>
    <t>64</t>
  </si>
  <si>
    <t>763431812</t>
  </si>
  <si>
    <t>Demontáž minerálního podhledu šroubovaného na stropní konstrukci</t>
  </si>
  <si>
    <t>2000977817</t>
  </si>
  <si>
    <t>65</t>
  </si>
  <si>
    <t>998763403</t>
  </si>
  <si>
    <t>Přesun hmot procentní pro sádrokartonové konstrukce v objektech v do 24 m</t>
  </si>
  <si>
    <t>1675368231</t>
  </si>
  <si>
    <t>766</t>
  </si>
  <si>
    <t>Konstrukce truhlářské</t>
  </si>
  <si>
    <t>66</t>
  </si>
  <si>
    <t>766001</t>
  </si>
  <si>
    <t>D+M vnitřní parapetní deska dubová bez nosu cinkovaná tl.18mm lepená k podkladu šířka 600mm</t>
  </si>
  <si>
    <t>bm</t>
  </si>
  <si>
    <t>-1369760178</t>
  </si>
  <si>
    <t xml:space="preserve">"schema T01,T02"  3,05+3,575</t>
  </si>
  <si>
    <t>67</t>
  </si>
  <si>
    <t>766002</t>
  </si>
  <si>
    <t xml:space="preserve">D+M dřevěná zástěna z vlhkoodolné DTD tl.25mm </t>
  </si>
  <si>
    <t>282817951</t>
  </si>
  <si>
    <t xml:space="preserve">"schema T03-T05"  3,05*0,5+3,575*0,5+8,25*0,6</t>
  </si>
  <si>
    <t>68</t>
  </si>
  <si>
    <t>766003</t>
  </si>
  <si>
    <t>D+M dveře vnitřní dřevěné posuvné DTD povrch HPL vč. ocelové zárubně a kování 1200/2000mm</t>
  </si>
  <si>
    <t>564778148</t>
  </si>
  <si>
    <t xml:space="preserve">"schema D2"  1</t>
  </si>
  <si>
    <t>69</t>
  </si>
  <si>
    <t>766004</t>
  </si>
  <si>
    <t>D+M dveře vnitřní 1 kř. plné hladké otočné DTD povrch HPL vč. zárubně a kování 1100/1970mm</t>
  </si>
  <si>
    <t>-1823910876</t>
  </si>
  <si>
    <t xml:space="preserve">"schema D4a,b,c"   3</t>
  </si>
  <si>
    <t>70</t>
  </si>
  <si>
    <t>766005</t>
  </si>
  <si>
    <t>dtto,avšak 800/1970mm</t>
  </si>
  <si>
    <t>527073955</t>
  </si>
  <si>
    <t>"schema č.5a,b,c" 3</t>
  </si>
  <si>
    <t>71</t>
  </si>
  <si>
    <t>766006</t>
  </si>
  <si>
    <t>dtto,avšak 700/1970mm</t>
  </si>
  <si>
    <t>-83030315</t>
  </si>
  <si>
    <t>"schema D6a-d" 4</t>
  </si>
  <si>
    <t>72</t>
  </si>
  <si>
    <t>766007</t>
  </si>
  <si>
    <t>dtto,avšak 900/1970mm</t>
  </si>
  <si>
    <t>-1594023214</t>
  </si>
  <si>
    <t>"schema D7" 1</t>
  </si>
  <si>
    <t>73</t>
  </si>
  <si>
    <t>766008</t>
  </si>
  <si>
    <t>D+M větrací mřížka dveří oboustranná 425/125mm</t>
  </si>
  <si>
    <t>-911090992</t>
  </si>
  <si>
    <t>74</t>
  </si>
  <si>
    <t>766009</t>
  </si>
  <si>
    <t>Dekorativní polepy oken a dveří neodrazivou průsvitnou folií</t>
  </si>
  <si>
    <t>35525297</t>
  </si>
  <si>
    <t>75</t>
  </si>
  <si>
    <t>766010</t>
  </si>
  <si>
    <t xml:space="preserve">D+M navigační systém </t>
  </si>
  <si>
    <t>-626840204</t>
  </si>
  <si>
    <t>76</t>
  </si>
  <si>
    <t>766011</t>
  </si>
  <si>
    <t>D+M pracovní linka s horními a dolními skříňkami délka 350cm</t>
  </si>
  <si>
    <t>-1397370623</t>
  </si>
  <si>
    <t xml:space="preserve">"schema ZN 01"  3,5</t>
  </si>
  <si>
    <t>77</t>
  </si>
  <si>
    <t>766012</t>
  </si>
  <si>
    <t>D+M pracovní linka výška 910mm vč. otvoru pro dřez ,s poličkami materiál DTD s laminem</t>
  </si>
  <si>
    <t>-256591555</t>
  </si>
  <si>
    <t xml:space="preserve">"schema ZN03"  1</t>
  </si>
  <si>
    <t>78</t>
  </si>
  <si>
    <t>998766203</t>
  </si>
  <si>
    <t>Přesun hmot procentní pro konstrukce truhlářské v objektech v do 24 m</t>
  </si>
  <si>
    <t>337708945</t>
  </si>
  <si>
    <t>767</t>
  </si>
  <si>
    <t>Konstrukce zámečnické</t>
  </si>
  <si>
    <t>79</t>
  </si>
  <si>
    <t>767001</t>
  </si>
  <si>
    <t xml:space="preserve">D+M ochranný sloupek nerez zapuštěný do komunikace průměr 204mm výška 900mm </t>
  </si>
  <si>
    <t>-1775604914</t>
  </si>
  <si>
    <t xml:space="preserve">"schema Z1"  4</t>
  </si>
  <si>
    <t>80</t>
  </si>
  <si>
    <t>767002</t>
  </si>
  <si>
    <t xml:space="preserve">D+M prosklená příčka rám z jakl. 40/40/3 výplň mléčné sklo tl.12mm +folie PVC </t>
  </si>
  <si>
    <t>-512280964</t>
  </si>
  <si>
    <t>"schema Z2" 1,5*3,0</t>
  </si>
  <si>
    <t>81</t>
  </si>
  <si>
    <t>767003</t>
  </si>
  <si>
    <t xml:space="preserve">D+M ocelová konstrukce pod chladící jednotky na střeše </t>
  </si>
  <si>
    <t>1578249584</t>
  </si>
  <si>
    <t xml:space="preserve">"schema Z05"    1</t>
  </si>
  <si>
    <t>82</t>
  </si>
  <si>
    <t>767004</t>
  </si>
  <si>
    <t xml:space="preserve">D+M dveře vnitřní hliníkové posuvné prosklené mléčným sklem s elektropohonem  a senzory 1400/2000mm </t>
  </si>
  <si>
    <t>-1162606150</t>
  </si>
  <si>
    <t xml:space="preserve">"schema D1"  2</t>
  </si>
  <si>
    <t>83</t>
  </si>
  <si>
    <t>767005</t>
  </si>
  <si>
    <t xml:space="preserve">D+M dveře vnitřní dřevěné prosklené 2kř. do ocelové zárubně 1700/1970mm s polepem </t>
  </si>
  <si>
    <t>1393466331</t>
  </si>
  <si>
    <t xml:space="preserve">"schema D3"  1</t>
  </si>
  <si>
    <t>84</t>
  </si>
  <si>
    <t>767006</t>
  </si>
  <si>
    <t xml:space="preserve">D+M ocelová podpěrná konstrukce pod odpadní potrubí VZT </t>
  </si>
  <si>
    <t>1035082791</t>
  </si>
  <si>
    <t xml:space="preserve">"schema Z06"  1</t>
  </si>
  <si>
    <t>85</t>
  </si>
  <si>
    <t>767007</t>
  </si>
  <si>
    <t>D+M ocelová podpěrná konstrukce pro kotvení stativů vč. nátěru</t>
  </si>
  <si>
    <t>kg</t>
  </si>
  <si>
    <t>340602154</t>
  </si>
  <si>
    <t xml:space="preserve">"schema Z03"    71,93</t>
  </si>
  <si>
    <t>86</t>
  </si>
  <si>
    <t>767008</t>
  </si>
  <si>
    <t xml:space="preserve">D+M ocelová podpěrná konstrukce z jakl. profilů vč. nátěru pro kotvení svítidel </t>
  </si>
  <si>
    <t>-1938575757</t>
  </si>
  <si>
    <t xml:space="preserve">"schema Z04"  16,54*3</t>
  </si>
  <si>
    <t>87</t>
  </si>
  <si>
    <t>767009</t>
  </si>
  <si>
    <t xml:space="preserve">D+M  hliníkového rastru se skrytými kotvícími prvky pro obklad z desek HPL </t>
  </si>
  <si>
    <t>-1566137040</t>
  </si>
  <si>
    <t>88</t>
  </si>
  <si>
    <t>767010</t>
  </si>
  <si>
    <t xml:space="preserve">D+M PHP s hasící schopností 34A práškový </t>
  </si>
  <si>
    <t>-2064739143</t>
  </si>
  <si>
    <t>89</t>
  </si>
  <si>
    <t>767011</t>
  </si>
  <si>
    <t xml:space="preserve">D+M PHP s náplní CO2 s hasící schopností 70B </t>
  </si>
  <si>
    <t>-163560607</t>
  </si>
  <si>
    <t>90</t>
  </si>
  <si>
    <t>767012</t>
  </si>
  <si>
    <t xml:space="preserve">D+M závěsný stropní hák otočný </t>
  </si>
  <si>
    <t>-368570522</t>
  </si>
  <si>
    <t>"viz D.1.45-ZT"2</t>
  </si>
  <si>
    <t>91</t>
  </si>
  <si>
    <t>998767203</t>
  </si>
  <si>
    <t>Přesun hmot procentní pro zámečnické konstrukce v objektech v do 24 m</t>
  </si>
  <si>
    <t>-1899818247</t>
  </si>
  <si>
    <t>776</t>
  </si>
  <si>
    <t>Podlahy povlakové</t>
  </si>
  <si>
    <t>92</t>
  </si>
  <si>
    <t>776001</t>
  </si>
  <si>
    <t xml:space="preserve">Protiskluzný vinyl se vsypem tl.3mm heterogenní </t>
  </si>
  <si>
    <t>22115701</t>
  </si>
  <si>
    <t>(6,18+3,7)*1,15*1,1</t>
  </si>
  <si>
    <t>93</t>
  </si>
  <si>
    <t>776121111</t>
  </si>
  <si>
    <t>Vodou ředitelná penetrace savého podkladu povlakových podlah ředěná v poměru 1:3 vč. soklíků</t>
  </si>
  <si>
    <t>1797140542</t>
  </si>
  <si>
    <t xml:space="preserve">"skladba V01,V02"  153,95*1,1</t>
  </si>
  <si>
    <t>94</t>
  </si>
  <si>
    <t>776141121</t>
  </si>
  <si>
    <t>Vyrovnání podkladu povlakových podlah stěrkou pevnosti 30 MPa tl 3 mm</t>
  </si>
  <si>
    <t>2024103301</t>
  </si>
  <si>
    <t>95</t>
  </si>
  <si>
    <t>776201812</t>
  </si>
  <si>
    <t>Demontáž lepených povlakových podlah s podložkou ručně vč. soklíků</t>
  </si>
  <si>
    <t>-1565909646</t>
  </si>
  <si>
    <t>"5NP" (165,64-2,91-3,4-1,72)*1,05</t>
  </si>
  <si>
    <t>96</t>
  </si>
  <si>
    <t>776221211</t>
  </si>
  <si>
    <t>Lepení čtverců z PVC standardním lepidlem</t>
  </si>
  <si>
    <t>948704802</t>
  </si>
  <si>
    <t>"skladba V01" (17,81+17,58+50,16+3,56+3,72+1,25+30,83+5,13+3,86+2,09+8,08)*1,1</t>
  </si>
  <si>
    <t>97</t>
  </si>
  <si>
    <t>28411044</t>
  </si>
  <si>
    <t>PVC homogenní antistatická neválcovaná tl 2,00mm, čtverce 615x615mm, R 1-100MΩ, rozměrová stálost 0,05%, otlak do 0,035mm</t>
  </si>
  <si>
    <t>118537623</t>
  </si>
  <si>
    <t>158,477*1,1 'Přepočtené koeficientem množství</t>
  </si>
  <si>
    <t>98</t>
  </si>
  <si>
    <t>776223111</t>
  </si>
  <si>
    <t>Spoj povlakových podlahovin z PVC svařováním za tepla</t>
  </si>
  <si>
    <t>981777498</t>
  </si>
  <si>
    <t>153,95*0,7</t>
  </si>
  <si>
    <t>99</t>
  </si>
  <si>
    <t>776231111</t>
  </si>
  <si>
    <t>Lepení lamel a čtverců z vinylu standar2ním lepidlem</t>
  </si>
  <si>
    <t>357007880</t>
  </si>
  <si>
    <t>"schema V02" (6,18+3,7)*1,1</t>
  </si>
  <si>
    <t>100</t>
  </si>
  <si>
    <t>998776203</t>
  </si>
  <si>
    <t>Přesun hmot procentní pro podlahy povlakové v objektech v do 24 m</t>
  </si>
  <si>
    <t>366393431</t>
  </si>
  <si>
    <t>781</t>
  </si>
  <si>
    <t>Dokončovací práce - obklady</t>
  </si>
  <si>
    <t>101</t>
  </si>
  <si>
    <t>781001</t>
  </si>
  <si>
    <t xml:space="preserve">Dodávka  obkladu  stěn porodních boxů  z desek HPL tl.10mm na hliníkovém rastru s potiskem </t>
  </si>
  <si>
    <t>-1230368393</t>
  </si>
  <si>
    <t>"místn. č.501" 17,45*2,5-1,4*2,0</t>
  </si>
  <si>
    <t xml:space="preserve">"č.502"   17,05*2,5-1,4*2,0-1,1*1,97</t>
  </si>
  <si>
    <t>102</t>
  </si>
  <si>
    <t>781121011</t>
  </si>
  <si>
    <t>Nátěr penetrační na stěnu</t>
  </si>
  <si>
    <t>1386899851</t>
  </si>
  <si>
    <t>"č.503" (1,325+0,75+0,6)*0,6</t>
  </si>
  <si>
    <t>"č.505" 8,16*1,5-0,8*1,97</t>
  </si>
  <si>
    <t>"č.506a" 11,79*2,4-0,8*1,97</t>
  </si>
  <si>
    <t>"č.507b" 9,5*2,4-1,1*1,97</t>
  </si>
  <si>
    <t>"č.508" 8,15*2,4-0,8*1,97</t>
  </si>
  <si>
    <t>"č.510" 8,47*2,0-0,7*1,97</t>
  </si>
  <si>
    <t>103</t>
  </si>
  <si>
    <t>781474112</t>
  </si>
  <si>
    <t>Montáž obkladů vnitřních keramických hladkých do 12 ks/m2 lepených flexibilním lepidlem</t>
  </si>
  <si>
    <t>523215401</t>
  </si>
  <si>
    <t>"5NP" 93,167</t>
  </si>
  <si>
    <t>104</t>
  </si>
  <si>
    <t>59761026</t>
  </si>
  <si>
    <t>obklad keramický hladký do 12ks/m2</t>
  </si>
  <si>
    <t>535942093</t>
  </si>
  <si>
    <t>97,667*1,1 'Přepočtené koeficientem množství</t>
  </si>
  <si>
    <t>105</t>
  </si>
  <si>
    <t>998781203</t>
  </si>
  <si>
    <t>Přesun hmot procentní pro obklady keramické v objektech v do 24 m</t>
  </si>
  <si>
    <t>1565293376</t>
  </si>
  <si>
    <t>784</t>
  </si>
  <si>
    <t>Dokončovací práce - malby a tapety</t>
  </si>
  <si>
    <t>106</t>
  </si>
  <si>
    <t>784121001</t>
  </si>
  <si>
    <t>Oškrabání malby v mísnostech výšky do 3,80 m</t>
  </si>
  <si>
    <t>1814615394</t>
  </si>
  <si>
    <t>"5NP" 150,0*0,7</t>
  </si>
  <si>
    <t>107</t>
  </si>
  <si>
    <t>784181101</t>
  </si>
  <si>
    <t>Základní akrylátová jednonásobná penetrace podkladu v místnostech výšky do 3,80m</t>
  </si>
  <si>
    <t>796863276</t>
  </si>
  <si>
    <t>150,0+212,617</t>
  </si>
  <si>
    <t>108</t>
  </si>
  <si>
    <t>784211111</t>
  </si>
  <si>
    <t>Dvojnásobné bílé malby ze směsí za mokra velmi dobře otěruvzdorných v místnostech výšky do 3,80 m</t>
  </si>
  <si>
    <t>189503868</t>
  </si>
  <si>
    <t>39-M</t>
  </si>
  <si>
    <t>Medicinální plyny</t>
  </si>
  <si>
    <t>109</t>
  </si>
  <si>
    <t>390001</t>
  </si>
  <si>
    <t>D+M rozvody medicinálních plynů</t>
  </si>
  <si>
    <t>-143501549</t>
  </si>
  <si>
    <t>45-M</t>
  </si>
  <si>
    <t>Měření a regulace</t>
  </si>
  <si>
    <t>110</t>
  </si>
  <si>
    <t>450001</t>
  </si>
  <si>
    <t>D+M rozvody a komponenty MaR</t>
  </si>
  <si>
    <t>737837174</t>
  </si>
  <si>
    <t>48-M</t>
  </si>
  <si>
    <t xml:space="preserve">Čistá vestavba </t>
  </si>
  <si>
    <t>111</t>
  </si>
  <si>
    <t>480001</t>
  </si>
  <si>
    <t xml:space="preserve">D+M příčky a podhledy čisté vestavby </t>
  </si>
  <si>
    <t>883801648</t>
  </si>
  <si>
    <t>HZS</t>
  </si>
  <si>
    <t>Hodinové zúčtovací sazby</t>
  </si>
  <si>
    <t>112</t>
  </si>
  <si>
    <t>HZS1292</t>
  </si>
  <si>
    <t>Hodinová zúčtovací sazba stavební dělník-vyklízení nábytku</t>
  </si>
  <si>
    <t>hod</t>
  </si>
  <si>
    <t>512</t>
  </si>
  <si>
    <t>1849431042</t>
  </si>
  <si>
    <t>113</t>
  </si>
  <si>
    <t>HZS1301</t>
  </si>
  <si>
    <t>Hodinová zúčtovací sazba zedník-stavební výpomocné práce profesí</t>
  </si>
  <si>
    <t>2087317246</t>
  </si>
  <si>
    <t xml:space="preserve">"prostupy,demontáže,oprava podhledů"    160</t>
  </si>
  <si>
    <t>VRN</t>
  </si>
  <si>
    <t>Vedlejší rozpočtové náklady</t>
  </si>
  <si>
    <t>VRN1</t>
  </si>
  <si>
    <t>Průzkumné, geodetické a projektové práce</t>
  </si>
  <si>
    <t>114</t>
  </si>
  <si>
    <t>011002000</t>
  </si>
  <si>
    <t>Průzkumné práce-instalační šachty,stropy,uzavřené prostory</t>
  </si>
  <si>
    <t>soubor</t>
  </si>
  <si>
    <t>1024</t>
  </si>
  <si>
    <t>-993254537</t>
  </si>
  <si>
    <t>115</t>
  </si>
  <si>
    <t>013002000</t>
  </si>
  <si>
    <t>Projektové práce-dokumentace skutečného provedení</t>
  </si>
  <si>
    <t>-1306784739</t>
  </si>
  <si>
    <t>VRN3</t>
  </si>
  <si>
    <t>Zařízení staveniště</t>
  </si>
  <si>
    <t>116</t>
  </si>
  <si>
    <t>031002000</t>
  </si>
  <si>
    <t xml:space="preserve">Související práce pro zařízení staveniště-prachotěsné přepážky </t>
  </si>
  <si>
    <t>-1021663525</t>
  </si>
  <si>
    <t>117</t>
  </si>
  <si>
    <t>032002000</t>
  </si>
  <si>
    <t>Vybavení staveniště-mobilní WC,sklad,kancelář,zdvihací mechanizmy</t>
  </si>
  <si>
    <t>-1619652223</t>
  </si>
  <si>
    <t>118</t>
  </si>
  <si>
    <t>033002000</t>
  </si>
  <si>
    <t>Připojení staveniště na inženýrské sítě-voda,elektro</t>
  </si>
  <si>
    <t>1462883704</t>
  </si>
  <si>
    <t>119</t>
  </si>
  <si>
    <t>034002000</t>
  </si>
  <si>
    <t>Zabezpečení staveniště-provizorní oplocení</t>
  </si>
  <si>
    <t>1754230181</t>
  </si>
  <si>
    <t>120</t>
  </si>
  <si>
    <t>039002000</t>
  </si>
  <si>
    <t>Zrušení zařízení staveniště</t>
  </si>
  <si>
    <t>1197527457</t>
  </si>
  <si>
    <t>VRN4</t>
  </si>
  <si>
    <t>Inženýrská činnost</t>
  </si>
  <si>
    <t>121</t>
  </si>
  <si>
    <t>041403000</t>
  </si>
  <si>
    <t>Koordinátor BOZP na staveništi</t>
  </si>
  <si>
    <t>700597310</t>
  </si>
  <si>
    <t>122</t>
  </si>
  <si>
    <t>043002000</t>
  </si>
  <si>
    <t>Zkoušky a ostatní měření</t>
  </si>
  <si>
    <t>984706071</t>
  </si>
  <si>
    <t>123</t>
  </si>
  <si>
    <t>045002000</t>
  </si>
  <si>
    <t>Kompletační a koordinační činnost</t>
  </si>
  <si>
    <t>-253618701</t>
  </si>
  <si>
    <t>VRN5</t>
  </si>
  <si>
    <t>Finanční náklady</t>
  </si>
  <si>
    <t>124</t>
  </si>
  <si>
    <t>051002000</t>
  </si>
  <si>
    <t>Pojistné</t>
  </si>
  <si>
    <t>460769164</t>
  </si>
  <si>
    <t>VRN7</t>
  </si>
  <si>
    <t>Provozní vlivy</t>
  </si>
  <si>
    <t>125</t>
  </si>
  <si>
    <t>071002000</t>
  </si>
  <si>
    <t>Provoz investora, třetích osob</t>
  </si>
  <si>
    <t>-926639180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</si>
</sst>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RYCHNOV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Nemocnice Rychnov-porodnice v objektu DIGP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Rychnov nad Kněžnou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24. 3. 2020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Královéhradecký kraj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JIKA CZ 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Ing.Pavel Michálek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24.7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'RYCHNOV 1 - SO-01-Vlastní...'!J30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'RYCHNOV 1 - SO-01-Vlastní...'!P147</f>
        <v>0</v>
      </c>
      <c r="AV95" s="111">
        <f>'RYCHNOV 1 - SO-01-Vlastní...'!J33</f>
        <v>0</v>
      </c>
      <c r="AW95" s="111">
        <f>'RYCHNOV 1 - SO-01-Vlastní...'!J34</f>
        <v>0</v>
      </c>
      <c r="AX95" s="111">
        <f>'RYCHNOV 1 - SO-01-Vlastní...'!J35</f>
        <v>0</v>
      </c>
      <c r="AY95" s="111">
        <f>'RYCHNOV 1 - SO-01-Vlastní...'!J36</f>
        <v>0</v>
      </c>
      <c r="AZ95" s="111">
        <f>'RYCHNOV 1 - SO-01-Vlastní...'!F33</f>
        <v>0</v>
      </c>
      <c r="BA95" s="111">
        <f>'RYCHNOV 1 - SO-01-Vlastní...'!F34</f>
        <v>0</v>
      </c>
      <c r="BB95" s="111">
        <f>'RYCHNOV 1 - SO-01-Vlastní...'!F35</f>
        <v>0</v>
      </c>
      <c r="BC95" s="111">
        <f>'RYCHNOV 1 - SO-01-Vlastní...'!F36</f>
        <v>0</v>
      </c>
      <c r="BD95" s="113">
        <f>'RYCHNOV 1 - SO-01-Vlastní...'!F37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RYCHNOV 1 - SO-01-Vlast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5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6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87</v>
      </c>
      <c r="I4" s="115"/>
      <c r="L4" s="21"/>
      <c r="M4" s="117" t="s">
        <v>10</v>
      </c>
      <c r="AT4" s="18" t="s">
        <v>3</v>
      </c>
    </row>
    <row r="5" s="1" customFormat="1" ht="6.96" customHeight="1">
      <c r="B5" s="21"/>
      <c r="I5" s="115"/>
      <c r="L5" s="21"/>
    </row>
    <row r="6" s="1" customFormat="1" ht="12" customHeight="1">
      <c r="B6" s="21"/>
      <c r="D6" s="31" t="s">
        <v>16</v>
      </c>
      <c r="I6" s="115"/>
      <c r="L6" s="21"/>
    </row>
    <row r="7" s="1" customFormat="1" ht="16.5" customHeight="1">
      <c r="B7" s="21"/>
      <c r="E7" s="118" t="str">
        <f>'Rekapitulace stavby'!K6</f>
        <v>Nemocnice Rychnov-porodnice v objektu DIGP</v>
      </c>
      <c r="F7" s="31"/>
      <c r="G7" s="31"/>
      <c r="H7" s="31"/>
      <c r="I7" s="115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119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89</v>
      </c>
      <c r="F9" s="37"/>
      <c r="G9" s="37"/>
      <c r="H9" s="37"/>
      <c r="I9" s="119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19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0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0" t="s">
        <v>22</v>
      </c>
      <c r="J12" s="68" t="str">
        <f>'Rekapitulace stavby'!AN8</f>
        <v>24. 3. 2020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19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0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120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19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120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0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19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120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120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19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120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34</v>
      </c>
      <c r="F24" s="37"/>
      <c r="G24" s="37"/>
      <c r="H24" s="37"/>
      <c r="I24" s="120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19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119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19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5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36</v>
      </c>
      <c r="E30" s="37"/>
      <c r="F30" s="37"/>
      <c r="G30" s="37"/>
      <c r="H30" s="37"/>
      <c r="I30" s="119"/>
      <c r="J30" s="95">
        <f>ROUND(J147,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5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127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8" t="s">
        <v>40</v>
      </c>
      <c r="E33" s="31" t="s">
        <v>41</v>
      </c>
      <c r="F33" s="129">
        <f>ROUND((SUM(BE147:BE407)),  2)</f>
        <v>0</v>
      </c>
      <c r="G33" s="37"/>
      <c r="H33" s="37"/>
      <c r="I33" s="130">
        <v>0.20999999999999999</v>
      </c>
      <c r="J33" s="129">
        <f>ROUND(((SUM(BE147:BE407))*I33),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9">
        <f>ROUND((SUM(BF147:BF407)),  2)</f>
        <v>0</v>
      </c>
      <c r="G34" s="37"/>
      <c r="H34" s="37"/>
      <c r="I34" s="130">
        <v>0.14999999999999999</v>
      </c>
      <c r="J34" s="129">
        <f>ROUND(((SUM(BF147:BF407))*I34),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9">
        <f>ROUND((SUM(BG147:BG407)),  2)</f>
        <v>0</v>
      </c>
      <c r="G35" s="37"/>
      <c r="H35" s="37"/>
      <c r="I35" s="130">
        <v>0.20999999999999999</v>
      </c>
      <c r="J35" s="129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9">
        <f>ROUND((SUM(BH147:BH407)),  2)</f>
        <v>0</v>
      </c>
      <c r="G36" s="37"/>
      <c r="H36" s="37"/>
      <c r="I36" s="130">
        <v>0.14999999999999999</v>
      </c>
      <c r="J36" s="129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9">
        <f>ROUND((SUM(BI147:BI407)),  2)</f>
        <v>0</v>
      </c>
      <c r="G37" s="37"/>
      <c r="H37" s="37"/>
      <c r="I37" s="130">
        <v>0</v>
      </c>
      <c r="J37" s="129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19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1"/>
      <c r="D39" s="132" t="s">
        <v>46</v>
      </c>
      <c r="E39" s="80"/>
      <c r="F39" s="80"/>
      <c r="G39" s="133" t="s">
        <v>47</v>
      </c>
      <c r="H39" s="134" t="s">
        <v>48</v>
      </c>
      <c r="I39" s="135"/>
      <c r="J39" s="136">
        <f>SUM(J30:J37)</f>
        <v>0</v>
      </c>
      <c r="K39" s="1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19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5"/>
      <c r="L41" s="21"/>
    </row>
    <row r="42" s="1" customFormat="1" ht="14.4" customHeight="1">
      <c r="B42" s="21"/>
      <c r="I42" s="115"/>
      <c r="L42" s="21"/>
    </row>
    <row r="43" s="1" customFormat="1" ht="14.4" customHeight="1">
      <c r="B43" s="21"/>
      <c r="I43" s="115"/>
      <c r="L43" s="21"/>
    </row>
    <row r="44" s="1" customFormat="1" ht="14.4" customHeight="1">
      <c r="B44" s="21"/>
      <c r="I44" s="115"/>
      <c r="L44" s="21"/>
    </row>
    <row r="45" s="1" customFormat="1" ht="14.4" customHeight="1">
      <c r="B45" s="21"/>
      <c r="I45" s="115"/>
      <c r="L45" s="21"/>
    </row>
    <row r="46" s="1" customFormat="1" ht="14.4" customHeight="1">
      <c r="B46" s="21"/>
      <c r="I46" s="115"/>
      <c r="L46" s="21"/>
    </row>
    <row r="47" s="1" customFormat="1" ht="14.4" customHeight="1">
      <c r="B47" s="21"/>
      <c r="I47" s="115"/>
      <c r="L47" s="21"/>
    </row>
    <row r="48" s="1" customFormat="1" ht="14.4" customHeight="1">
      <c r="B48" s="21"/>
      <c r="I48" s="115"/>
      <c r="L48" s="21"/>
    </row>
    <row r="49" s="1" customFormat="1" ht="14.4" customHeight="1">
      <c r="B49" s="21"/>
      <c r="I49" s="115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138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9" t="s">
        <v>52</v>
      </c>
      <c r="G61" s="57" t="s">
        <v>51</v>
      </c>
      <c r="H61" s="40"/>
      <c r="I61" s="140"/>
      <c r="J61" s="141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142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9" t="s">
        <v>52</v>
      </c>
      <c r="G76" s="57" t="s">
        <v>51</v>
      </c>
      <c r="H76" s="40"/>
      <c r="I76" s="140"/>
      <c r="J76" s="141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3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4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7"/>
      <c r="E82" s="37"/>
      <c r="F82" s="37"/>
      <c r="G82" s="37"/>
      <c r="H82" s="37"/>
      <c r="I82" s="119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19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19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18" t="str">
        <f>E7</f>
        <v>Nemocnice Rychnov-porodnice v objektu DIGP</v>
      </c>
      <c r="F85" s="31"/>
      <c r="G85" s="31"/>
      <c r="H85" s="31"/>
      <c r="I85" s="119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7"/>
      <c r="E86" s="37"/>
      <c r="F86" s="37"/>
      <c r="G86" s="37"/>
      <c r="H86" s="37"/>
      <c r="I86" s="119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RYCHNOV 1 - SO-01-Vlastní objekt</v>
      </c>
      <c r="F87" s="37"/>
      <c r="G87" s="37"/>
      <c r="H87" s="37"/>
      <c r="I87" s="119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19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Rychnov nad Kněžnou </v>
      </c>
      <c r="G89" s="37"/>
      <c r="H89" s="37"/>
      <c r="I89" s="120" t="s">
        <v>22</v>
      </c>
      <c r="J89" s="68" t="str">
        <f>IF(J12="","",J12)</f>
        <v>24. 3. 2020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19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Královéhradecký kraj</v>
      </c>
      <c r="G91" s="37"/>
      <c r="H91" s="37"/>
      <c r="I91" s="120" t="s">
        <v>30</v>
      </c>
      <c r="J91" s="35" t="str">
        <f>E21</f>
        <v xml:space="preserve">JIKA CZ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120" t="s">
        <v>33</v>
      </c>
      <c r="J92" s="35" t="str">
        <f>E24</f>
        <v>Ing.Pavel Michálek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19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5" t="s">
        <v>91</v>
      </c>
      <c r="D94" s="131"/>
      <c r="E94" s="131"/>
      <c r="F94" s="131"/>
      <c r="G94" s="131"/>
      <c r="H94" s="131"/>
      <c r="I94" s="146"/>
      <c r="J94" s="147" t="s">
        <v>92</v>
      </c>
      <c r="K94" s="131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19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93</v>
      </c>
      <c r="D96" s="37"/>
      <c r="E96" s="37"/>
      <c r="F96" s="37"/>
      <c r="G96" s="37"/>
      <c r="H96" s="37"/>
      <c r="I96" s="119"/>
      <c r="J96" s="95">
        <f>J147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94</v>
      </c>
    </row>
    <row r="97" s="9" customFormat="1" ht="24.96" customHeight="1">
      <c r="A97" s="9"/>
      <c r="B97" s="149"/>
      <c r="C97" s="9"/>
      <c r="D97" s="150" t="s">
        <v>95</v>
      </c>
      <c r="E97" s="151"/>
      <c r="F97" s="151"/>
      <c r="G97" s="151"/>
      <c r="H97" s="151"/>
      <c r="I97" s="152"/>
      <c r="J97" s="153">
        <f>J148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4"/>
      <c r="C98" s="10"/>
      <c r="D98" s="155" t="s">
        <v>96</v>
      </c>
      <c r="E98" s="156"/>
      <c r="F98" s="156"/>
      <c r="G98" s="156"/>
      <c r="H98" s="156"/>
      <c r="I98" s="157"/>
      <c r="J98" s="158">
        <f>J149</f>
        <v>0</v>
      </c>
      <c r="K98" s="10"/>
      <c r="L98" s="15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4"/>
      <c r="C99" s="10"/>
      <c r="D99" s="155" t="s">
        <v>97</v>
      </c>
      <c r="E99" s="156"/>
      <c r="F99" s="156"/>
      <c r="G99" s="156"/>
      <c r="H99" s="156"/>
      <c r="I99" s="157"/>
      <c r="J99" s="158">
        <f>J154</f>
        <v>0</v>
      </c>
      <c r="K99" s="10"/>
      <c r="L99" s="15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4"/>
      <c r="C100" s="10"/>
      <c r="D100" s="155" t="s">
        <v>98</v>
      </c>
      <c r="E100" s="156"/>
      <c r="F100" s="156"/>
      <c r="G100" s="156"/>
      <c r="H100" s="156"/>
      <c r="I100" s="157"/>
      <c r="J100" s="158">
        <f>J162</f>
        <v>0</v>
      </c>
      <c r="K100" s="10"/>
      <c r="L100" s="15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4"/>
      <c r="C101" s="10"/>
      <c r="D101" s="155" t="s">
        <v>99</v>
      </c>
      <c r="E101" s="156"/>
      <c r="F101" s="156"/>
      <c r="G101" s="156"/>
      <c r="H101" s="156"/>
      <c r="I101" s="157"/>
      <c r="J101" s="158">
        <f>J201</f>
        <v>0</v>
      </c>
      <c r="K101" s="10"/>
      <c r="L101" s="15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4"/>
      <c r="C102" s="10"/>
      <c r="D102" s="155" t="s">
        <v>100</v>
      </c>
      <c r="E102" s="156"/>
      <c r="F102" s="156"/>
      <c r="G102" s="156"/>
      <c r="H102" s="156"/>
      <c r="I102" s="157"/>
      <c r="J102" s="158">
        <f>J207</f>
        <v>0</v>
      </c>
      <c r="K102" s="10"/>
      <c r="L102" s="15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9"/>
      <c r="C103" s="9"/>
      <c r="D103" s="150" t="s">
        <v>101</v>
      </c>
      <c r="E103" s="151"/>
      <c r="F103" s="151"/>
      <c r="G103" s="151"/>
      <c r="H103" s="151"/>
      <c r="I103" s="152"/>
      <c r="J103" s="153">
        <f>J209</f>
        <v>0</v>
      </c>
      <c r="K103" s="9"/>
      <c r="L103" s="14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4"/>
      <c r="C104" s="10"/>
      <c r="D104" s="155" t="s">
        <v>102</v>
      </c>
      <c r="E104" s="156"/>
      <c r="F104" s="156"/>
      <c r="G104" s="156"/>
      <c r="H104" s="156"/>
      <c r="I104" s="157"/>
      <c r="J104" s="158">
        <f>J210</f>
        <v>0</v>
      </c>
      <c r="K104" s="10"/>
      <c r="L104" s="15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4"/>
      <c r="C105" s="10"/>
      <c r="D105" s="155" t="s">
        <v>103</v>
      </c>
      <c r="E105" s="156"/>
      <c r="F105" s="156"/>
      <c r="G105" s="156"/>
      <c r="H105" s="156"/>
      <c r="I105" s="157"/>
      <c r="J105" s="158">
        <f>J217</f>
        <v>0</v>
      </c>
      <c r="K105" s="10"/>
      <c r="L105" s="15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4"/>
      <c r="C106" s="10"/>
      <c r="D106" s="155" t="s">
        <v>104</v>
      </c>
      <c r="E106" s="156"/>
      <c r="F106" s="156"/>
      <c r="G106" s="156"/>
      <c r="H106" s="156"/>
      <c r="I106" s="157"/>
      <c r="J106" s="158">
        <f>J231</f>
        <v>0</v>
      </c>
      <c r="K106" s="10"/>
      <c r="L106" s="15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4"/>
      <c r="C107" s="10"/>
      <c r="D107" s="155" t="s">
        <v>105</v>
      </c>
      <c r="E107" s="156"/>
      <c r="F107" s="156"/>
      <c r="G107" s="156"/>
      <c r="H107" s="156"/>
      <c r="I107" s="157"/>
      <c r="J107" s="158">
        <f>J233</f>
        <v>0</v>
      </c>
      <c r="K107" s="10"/>
      <c r="L107" s="15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4"/>
      <c r="C108" s="10"/>
      <c r="D108" s="155" t="s">
        <v>106</v>
      </c>
      <c r="E108" s="156"/>
      <c r="F108" s="156"/>
      <c r="G108" s="156"/>
      <c r="H108" s="156"/>
      <c r="I108" s="157"/>
      <c r="J108" s="158">
        <f>J235</f>
        <v>0</v>
      </c>
      <c r="K108" s="10"/>
      <c r="L108" s="15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4"/>
      <c r="C109" s="10"/>
      <c r="D109" s="155" t="s">
        <v>107</v>
      </c>
      <c r="E109" s="156"/>
      <c r="F109" s="156"/>
      <c r="G109" s="156"/>
      <c r="H109" s="156"/>
      <c r="I109" s="157"/>
      <c r="J109" s="158">
        <f>J242</f>
        <v>0</v>
      </c>
      <c r="K109" s="10"/>
      <c r="L109" s="15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4"/>
      <c r="C110" s="10"/>
      <c r="D110" s="155" t="s">
        <v>108</v>
      </c>
      <c r="E110" s="156"/>
      <c r="F110" s="156"/>
      <c r="G110" s="156"/>
      <c r="H110" s="156"/>
      <c r="I110" s="157"/>
      <c r="J110" s="158">
        <f>J244</f>
        <v>0</v>
      </c>
      <c r="K110" s="10"/>
      <c r="L110" s="15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4"/>
      <c r="C111" s="10"/>
      <c r="D111" s="155" t="s">
        <v>109</v>
      </c>
      <c r="E111" s="156"/>
      <c r="F111" s="156"/>
      <c r="G111" s="156"/>
      <c r="H111" s="156"/>
      <c r="I111" s="157"/>
      <c r="J111" s="158">
        <f>J246</f>
        <v>0</v>
      </c>
      <c r="K111" s="10"/>
      <c r="L111" s="15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4"/>
      <c r="C112" s="10"/>
      <c r="D112" s="155" t="s">
        <v>110</v>
      </c>
      <c r="E112" s="156"/>
      <c r="F112" s="156"/>
      <c r="G112" s="156"/>
      <c r="H112" s="156"/>
      <c r="I112" s="157"/>
      <c r="J112" s="158">
        <f>J287</f>
        <v>0</v>
      </c>
      <c r="K112" s="10"/>
      <c r="L112" s="15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4"/>
      <c r="C113" s="10"/>
      <c r="D113" s="155" t="s">
        <v>111</v>
      </c>
      <c r="E113" s="156"/>
      <c r="F113" s="156"/>
      <c r="G113" s="156"/>
      <c r="H113" s="156"/>
      <c r="I113" s="157"/>
      <c r="J113" s="158">
        <f>J310</f>
        <v>0</v>
      </c>
      <c r="K113" s="10"/>
      <c r="L113" s="15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4"/>
      <c r="C114" s="10"/>
      <c r="D114" s="155" t="s">
        <v>112</v>
      </c>
      <c r="E114" s="156"/>
      <c r="F114" s="156"/>
      <c r="G114" s="156"/>
      <c r="H114" s="156"/>
      <c r="I114" s="157"/>
      <c r="J114" s="158">
        <f>J333</f>
        <v>0</v>
      </c>
      <c r="K114" s="10"/>
      <c r="L114" s="15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4"/>
      <c r="C115" s="10"/>
      <c r="D115" s="155" t="s">
        <v>113</v>
      </c>
      <c r="E115" s="156"/>
      <c r="F115" s="156"/>
      <c r="G115" s="156"/>
      <c r="H115" s="156"/>
      <c r="I115" s="157"/>
      <c r="J115" s="158">
        <f>J350</f>
        <v>0</v>
      </c>
      <c r="K115" s="10"/>
      <c r="L115" s="15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4"/>
      <c r="C116" s="10"/>
      <c r="D116" s="155" t="s">
        <v>114</v>
      </c>
      <c r="E116" s="156"/>
      <c r="F116" s="156"/>
      <c r="G116" s="156"/>
      <c r="H116" s="156"/>
      <c r="I116" s="157"/>
      <c r="J116" s="158">
        <f>J370</f>
        <v>0</v>
      </c>
      <c r="K116" s="10"/>
      <c r="L116" s="15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49"/>
      <c r="C117" s="9"/>
      <c r="D117" s="150" t="s">
        <v>115</v>
      </c>
      <c r="E117" s="151"/>
      <c r="F117" s="151"/>
      <c r="G117" s="151"/>
      <c r="H117" s="151"/>
      <c r="I117" s="152"/>
      <c r="J117" s="153">
        <f>J377</f>
        <v>0</v>
      </c>
      <c r="K117" s="9"/>
      <c r="L117" s="14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54"/>
      <c r="C118" s="10"/>
      <c r="D118" s="155" t="s">
        <v>116</v>
      </c>
      <c r="E118" s="156"/>
      <c r="F118" s="156"/>
      <c r="G118" s="156"/>
      <c r="H118" s="156"/>
      <c r="I118" s="157"/>
      <c r="J118" s="158">
        <f>J378</f>
        <v>0</v>
      </c>
      <c r="K118" s="10"/>
      <c r="L118" s="15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54"/>
      <c r="C119" s="10"/>
      <c r="D119" s="155" t="s">
        <v>117</v>
      </c>
      <c r="E119" s="156"/>
      <c r="F119" s="156"/>
      <c r="G119" s="156"/>
      <c r="H119" s="156"/>
      <c r="I119" s="157"/>
      <c r="J119" s="158">
        <f>J380</f>
        <v>0</v>
      </c>
      <c r="K119" s="10"/>
      <c r="L119" s="15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54"/>
      <c r="C120" s="10"/>
      <c r="D120" s="155" t="s">
        <v>118</v>
      </c>
      <c r="E120" s="156"/>
      <c r="F120" s="156"/>
      <c r="G120" s="156"/>
      <c r="H120" s="156"/>
      <c r="I120" s="157"/>
      <c r="J120" s="158">
        <f>J382</f>
        <v>0</v>
      </c>
      <c r="K120" s="10"/>
      <c r="L120" s="154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49"/>
      <c r="C121" s="9"/>
      <c r="D121" s="150" t="s">
        <v>119</v>
      </c>
      <c r="E121" s="151"/>
      <c r="F121" s="151"/>
      <c r="G121" s="151"/>
      <c r="H121" s="151"/>
      <c r="I121" s="152"/>
      <c r="J121" s="153">
        <f>J384</f>
        <v>0</v>
      </c>
      <c r="K121" s="9"/>
      <c r="L121" s="14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9" customFormat="1" ht="24.96" customHeight="1">
      <c r="A122" s="9"/>
      <c r="B122" s="149"/>
      <c r="C122" s="9"/>
      <c r="D122" s="150" t="s">
        <v>120</v>
      </c>
      <c r="E122" s="151"/>
      <c r="F122" s="151"/>
      <c r="G122" s="151"/>
      <c r="H122" s="151"/>
      <c r="I122" s="152"/>
      <c r="J122" s="153">
        <f>J388</f>
        <v>0</v>
      </c>
      <c r="K122" s="9"/>
      <c r="L122" s="14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54"/>
      <c r="C123" s="10"/>
      <c r="D123" s="155" t="s">
        <v>121</v>
      </c>
      <c r="E123" s="156"/>
      <c r="F123" s="156"/>
      <c r="G123" s="156"/>
      <c r="H123" s="156"/>
      <c r="I123" s="157"/>
      <c r="J123" s="158">
        <f>J389</f>
        <v>0</v>
      </c>
      <c r="K123" s="10"/>
      <c r="L123" s="154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54"/>
      <c r="C124" s="10"/>
      <c r="D124" s="155" t="s">
        <v>122</v>
      </c>
      <c r="E124" s="156"/>
      <c r="F124" s="156"/>
      <c r="G124" s="156"/>
      <c r="H124" s="156"/>
      <c r="I124" s="157"/>
      <c r="J124" s="158">
        <f>J393</f>
        <v>0</v>
      </c>
      <c r="K124" s="10"/>
      <c r="L124" s="154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54"/>
      <c r="C125" s="10"/>
      <c r="D125" s="155" t="s">
        <v>123</v>
      </c>
      <c r="E125" s="156"/>
      <c r="F125" s="156"/>
      <c r="G125" s="156"/>
      <c r="H125" s="156"/>
      <c r="I125" s="157"/>
      <c r="J125" s="158">
        <f>J400</f>
        <v>0</v>
      </c>
      <c r="K125" s="10"/>
      <c r="L125" s="154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54"/>
      <c r="C126" s="10"/>
      <c r="D126" s="155" t="s">
        <v>124</v>
      </c>
      <c r="E126" s="156"/>
      <c r="F126" s="156"/>
      <c r="G126" s="156"/>
      <c r="H126" s="156"/>
      <c r="I126" s="157"/>
      <c r="J126" s="158">
        <f>J404</f>
        <v>0</v>
      </c>
      <c r="K126" s="10"/>
      <c r="L126" s="154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54"/>
      <c r="C127" s="10"/>
      <c r="D127" s="155" t="s">
        <v>125</v>
      </c>
      <c r="E127" s="156"/>
      <c r="F127" s="156"/>
      <c r="G127" s="156"/>
      <c r="H127" s="156"/>
      <c r="I127" s="157"/>
      <c r="J127" s="158">
        <f>J406</f>
        <v>0</v>
      </c>
      <c r="K127" s="10"/>
      <c r="L127" s="154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7"/>
      <c r="B128" s="38"/>
      <c r="C128" s="37"/>
      <c r="D128" s="37"/>
      <c r="E128" s="37"/>
      <c r="F128" s="37"/>
      <c r="G128" s="37"/>
      <c r="H128" s="37"/>
      <c r="I128" s="119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59"/>
      <c r="C129" s="60"/>
      <c r="D129" s="60"/>
      <c r="E129" s="60"/>
      <c r="F129" s="60"/>
      <c r="G129" s="60"/>
      <c r="H129" s="60"/>
      <c r="I129" s="143"/>
      <c r="J129" s="60"/>
      <c r="K129" s="60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3" s="2" customFormat="1" ht="6.96" customHeight="1">
      <c r="A133" s="37"/>
      <c r="B133" s="61"/>
      <c r="C133" s="62"/>
      <c r="D133" s="62"/>
      <c r="E133" s="62"/>
      <c r="F133" s="62"/>
      <c r="G133" s="62"/>
      <c r="H133" s="62"/>
      <c r="I133" s="144"/>
      <c r="J133" s="62"/>
      <c r="K133" s="62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24.96" customHeight="1">
      <c r="A134" s="37"/>
      <c r="B134" s="38"/>
      <c r="C134" s="22" t="s">
        <v>126</v>
      </c>
      <c r="D134" s="37"/>
      <c r="E134" s="37"/>
      <c r="F134" s="37"/>
      <c r="G134" s="37"/>
      <c r="H134" s="37"/>
      <c r="I134" s="119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7"/>
      <c r="D135" s="37"/>
      <c r="E135" s="37"/>
      <c r="F135" s="37"/>
      <c r="G135" s="37"/>
      <c r="H135" s="37"/>
      <c r="I135" s="119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2" customHeight="1">
      <c r="A136" s="37"/>
      <c r="B136" s="38"/>
      <c r="C136" s="31" t="s">
        <v>16</v>
      </c>
      <c r="D136" s="37"/>
      <c r="E136" s="37"/>
      <c r="F136" s="37"/>
      <c r="G136" s="37"/>
      <c r="H136" s="37"/>
      <c r="I136" s="119"/>
      <c r="J136" s="37"/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6.5" customHeight="1">
      <c r="A137" s="37"/>
      <c r="B137" s="38"/>
      <c r="C137" s="37"/>
      <c r="D137" s="37"/>
      <c r="E137" s="118" t="str">
        <f>E7</f>
        <v>Nemocnice Rychnov-porodnice v objektu DIGP</v>
      </c>
      <c r="F137" s="31"/>
      <c r="G137" s="31"/>
      <c r="H137" s="31"/>
      <c r="I137" s="119"/>
      <c r="J137" s="37"/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2" customHeight="1">
      <c r="A138" s="37"/>
      <c r="B138" s="38"/>
      <c r="C138" s="31" t="s">
        <v>88</v>
      </c>
      <c r="D138" s="37"/>
      <c r="E138" s="37"/>
      <c r="F138" s="37"/>
      <c r="G138" s="37"/>
      <c r="H138" s="37"/>
      <c r="I138" s="119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6.5" customHeight="1">
      <c r="A139" s="37"/>
      <c r="B139" s="38"/>
      <c r="C139" s="37"/>
      <c r="D139" s="37"/>
      <c r="E139" s="66" t="str">
        <f>E9</f>
        <v>RYCHNOV 1 - SO-01-Vlastní objekt</v>
      </c>
      <c r="F139" s="37"/>
      <c r="G139" s="37"/>
      <c r="H139" s="37"/>
      <c r="I139" s="119"/>
      <c r="J139" s="37"/>
      <c r="K139" s="37"/>
      <c r="L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6.96" customHeight="1">
      <c r="A140" s="37"/>
      <c r="B140" s="38"/>
      <c r="C140" s="37"/>
      <c r="D140" s="37"/>
      <c r="E140" s="37"/>
      <c r="F140" s="37"/>
      <c r="G140" s="37"/>
      <c r="H140" s="37"/>
      <c r="I140" s="119"/>
      <c r="J140" s="37"/>
      <c r="K140" s="37"/>
      <c r="L140" s="54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2" customHeight="1">
      <c r="A141" s="37"/>
      <c r="B141" s="38"/>
      <c r="C141" s="31" t="s">
        <v>20</v>
      </c>
      <c r="D141" s="37"/>
      <c r="E141" s="37"/>
      <c r="F141" s="26" t="str">
        <f>F12</f>
        <v xml:space="preserve">Rychnov nad Kněžnou </v>
      </c>
      <c r="G141" s="37"/>
      <c r="H141" s="37"/>
      <c r="I141" s="120" t="s">
        <v>22</v>
      </c>
      <c r="J141" s="68" t="str">
        <f>IF(J12="","",J12)</f>
        <v>24. 3. 2020</v>
      </c>
      <c r="K141" s="37"/>
      <c r="L141" s="54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6.96" customHeight="1">
      <c r="A142" s="37"/>
      <c r="B142" s="38"/>
      <c r="C142" s="37"/>
      <c r="D142" s="37"/>
      <c r="E142" s="37"/>
      <c r="F142" s="37"/>
      <c r="G142" s="37"/>
      <c r="H142" s="37"/>
      <c r="I142" s="119"/>
      <c r="J142" s="37"/>
      <c r="K142" s="37"/>
      <c r="L142" s="54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15.15" customHeight="1">
      <c r="A143" s="37"/>
      <c r="B143" s="38"/>
      <c r="C143" s="31" t="s">
        <v>24</v>
      </c>
      <c r="D143" s="37"/>
      <c r="E143" s="37"/>
      <c r="F143" s="26" t="str">
        <f>E15</f>
        <v>Královéhradecký kraj</v>
      </c>
      <c r="G143" s="37"/>
      <c r="H143" s="37"/>
      <c r="I143" s="120" t="s">
        <v>30</v>
      </c>
      <c r="J143" s="35" t="str">
        <f>E21</f>
        <v xml:space="preserve">JIKA CZ </v>
      </c>
      <c r="K143" s="37"/>
      <c r="L143" s="54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15.15" customHeight="1">
      <c r="A144" s="37"/>
      <c r="B144" s="38"/>
      <c r="C144" s="31" t="s">
        <v>28</v>
      </c>
      <c r="D144" s="37"/>
      <c r="E144" s="37"/>
      <c r="F144" s="26" t="str">
        <f>IF(E18="","",E18)</f>
        <v>Vyplň údaj</v>
      </c>
      <c r="G144" s="37"/>
      <c r="H144" s="37"/>
      <c r="I144" s="120" t="s">
        <v>33</v>
      </c>
      <c r="J144" s="35" t="str">
        <f>E24</f>
        <v>Ing.Pavel Michálek</v>
      </c>
      <c r="K144" s="37"/>
      <c r="L144" s="54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10.32" customHeight="1">
      <c r="A145" s="37"/>
      <c r="B145" s="38"/>
      <c r="C145" s="37"/>
      <c r="D145" s="37"/>
      <c r="E145" s="37"/>
      <c r="F145" s="37"/>
      <c r="G145" s="37"/>
      <c r="H145" s="37"/>
      <c r="I145" s="119"/>
      <c r="J145" s="37"/>
      <c r="K145" s="37"/>
      <c r="L145" s="54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11" customFormat="1" ht="29.28" customHeight="1">
      <c r="A146" s="159"/>
      <c r="B146" s="160"/>
      <c r="C146" s="161" t="s">
        <v>127</v>
      </c>
      <c r="D146" s="162" t="s">
        <v>61</v>
      </c>
      <c r="E146" s="162" t="s">
        <v>57</v>
      </c>
      <c r="F146" s="162" t="s">
        <v>58</v>
      </c>
      <c r="G146" s="162" t="s">
        <v>128</v>
      </c>
      <c r="H146" s="162" t="s">
        <v>129</v>
      </c>
      <c r="I146" s="163" t="s">
        <v>130</v>
      </c>
      <c r="J146" s="162" t="s">
        <v>92</v>
      </c>
      <c r="K146" s="164" t="s">
        <v>131</v>
      </c>
      <c r="L146" s="165"/>
      <c r="M146" s="85" t="s">
        <v>1</v>
      </c>
      <c r="N146" s="86" t="s">
        <v>40</v>
      </c>
      <c r="O146" s="86" t="s">
        <v>132</v>
      </c>
      <c r="P146" s="86" t="s">
        <v>133</v>
      </c>
      <c r="Q146" s="86" t="s">
        <v>134</v>
      </c>
      <c r="R146" s="86" t="s">
        <v>135</v>
      </c>
      <c r="S146" s="86" t="s">
        <v>136</v>
      </c>
      <c r="T146" s="87" t="s">
        <v>137</v>
      </c>
      <c r="U146" s="159"/>
      <c r="V146" s="159"/>
      <c r="W146" s="159"/>
      <c r="X146" s="159"/>
      <c r="Y146" s="159"/>
      <c r="Z146" s="159"/>
      <c r="AA146" s="159"/>
      <c r="AB146" s="159"/>
      <c r="AC146" s="159"/>
      <c r="AD146" s="159"/>
      <c r="AE146" s="159"/>
    </row>
    <row r="147" s="2" customFormat="1" ht="22.8" customHeight="1">
      <c r="A147" s="37"/>
      <c r="B147" s="38"/>
      <c r="C147" s="92" t="s">
        <v>138</v>
      </c>
      <c r="D147" s="37"/>
      <c r="E147" s="37"/>
      <c r="F147" s="37"/>
      <c r="G147" s="37"/>
      <c r="H147" s="37"/>
      <c r="I147" s="119"/>
      <c r="J147" s="166">
        <f>BK147</f>
        <v>0</v>
      </c>
      <c r="K147" s="37"/>
      <c r="L147" s="38"/>
      <c r="M147" s="88"/>
      <c r="N147" s="72"/>
      <c r="O147" s="89"/>
      <c r="P147" s="167">
        <f>P148+P209+P377+P384+P388</f>
        <v>0</v>
      </c>
      <c r="Q147" s="89"/>
      <c r="R147" s="167">
        <f>R148+R209+R377+R384+R388</f>
        <v>33.194607300000001</v>
      </c>
      <c r="S147" s="89"/>
      <c r="T147" s="168">
        <f>T148+T209+T377+T384+T388</f>
        <v>66.298154600000004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75</v>
      </c>
      <c r="AU147" s="18" t="s">
        <v>94</v>
      </c>
      <c r="BK147" s="169">
        <f>BK148+BK209+BK377+BK384+BK388</f>
        <v>0</v>
      </c>
    </row>
    <row r="148" s="12" customFormat="1" ht="25.92" customHeight="1">
      <c r="A148" s="12"/>
      <c r="B148" s="170"/>
      <c r="C148" s="12"/>
      <c r="D148" s="171" t="s">
        <v>75</v>
      </c>
      <c r="E148" s="172" t="s">
        <v>139</v>
      </c>
      <c r="F148" s="172" t="s">
        <v>140</v>
      </c>
      <c r="G148" s="12"/>
      <c r="H148" s="12"/>
      <c r="I148" s="173"/>
      <c r="J148" s="174">
        <f>BK148</f>
        <v>0</v>
      </c>
      <c r="K148" s="12"/>
      <c r="L148" s="170"/>
      <c r="M148" s="175"/>
      <c r="N148" s="176"/>
      <c r="O148" s="176"/>
      <c r="P148" s="177">
        <f>P149+P154+P162+P201+P207</f>
        <v>0</v>
      </c>
      <c r="Q148" s="176"/>
      <c r="R148" s="177">
        <f>R149+R154+R162+R201+R207</f>
        <v>24.131281439999999</v>
      </c>
      <c r="S148" s="176"/>
      <c r="T148" s="178">
        <f>T149+T154+T162+T201+T207</f>
        <v>62.362178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1" t="s">
        <v>84</v>
      </c>
      <c r="AT148" s="179" t="s">
        <v>75</v>
      </c>
      <c r="AU148" s="179" t="s">
        <v>76</v>
      </c>
      <c r="AY148" s="171" t="s">
        <v>141</v>
      </c>
      <c r="BK148" s="180">
        <f>BK149+BK154+BK162+BK201+BK207</f>
        <v>0</v>
      </c>
    </row>
    <row r="149" s="12" customFormat="1" ht="22.8" customHeight="1">
      <c r="A149" s="12"/>
      <c r="B149" s="170"/>
      <c r="C149" s="12"/>
      <c r="D149" s="171" t="s">
        <v>75</v>
      </c>
      <c r="E149" s="181" t="s">
        <v>142</v>
      </c>
      <c r="F149" s="181" t="s">
        <v>143</v>
      </c>
      <c r="G149" s="12"/>
      <c r="H149" s="12"/>
      <c r="I149" s="173"/>
      <c r="J149" s="182">
        <f>BK149</f>
        <v>0</v>
      </c>
      <c r="K149" s="12"/>
      <c r="L149" s="170"/>
      <c r="M149" s="175"/>
      <c r="N149" s="176"/>
      <c r="O149" s="176"/>
      <c r="P149" s="177">
        <f>SUM(P150:P153)</f>
        <v>0</v>
      </c>
      <c r="Q149" s="176"/>
      <c r="R149" s="177">
        <f>SUM(R150:R153)</f>
        <v>0.10027883999999999</v>
      </c>
      <c r="S149" s="176"/>
      <c r="T149" s="178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1" t="s">
        <v>84</v>
      </c>
      <c r="AT149" s="179" t="s">
        <v>75</v>
      </c>
      <c r="AU149" s="179" t="s">
        <v>84</v>
      </c>
      <c r="AY149" s="171" t="s">
        <v>141</v>
      </c>
      <c r="BK149" s="180">
        <f>SUM(BK150:BK153)</f>
        <v>0</v>
      </c>
    </row>
    <row r="150" s="2" customFormat="1" ht="21.75" customHeight="1">
      <c r="A150" s="37"/>
      <c r="B150" s="183"/>
      <c r="C150" s="184" t="s">
        <v>84</v>
      </c>
      <c r="D150" s="184" t="s">
        <v>144</v>
      </c>
      <c r="E150" s="185" t="s">
        <v>145</v>
      </c>
      <c r="F150" s="186" t="s">
        <v>146</v>
      </c>
      <c r="G150" s="187" t="s">
        <v>147</v>
      </c>
      <c r="H150" s="188">
        <v>1.244</v>
      </c>
      <c r="I150" s="189"/>
      <c r="J150" s="190">
        <f>ROUND(I150*H150,2)</f>
        <v>0</v>
      </c>
      <c r="K150" s="186" t="s">
        <v>148</v>
      </c>
      <c r="L150" s="38"/>
      <c r="M150" s="191" t="s">
        <v>1</v>
      </c>
      <c r="N150" s="192" t="s">
        <v>41</v>
      </c>
      <c r="O150" s="76"/>
      <c r="P150" s="193">
        <f>O150*H150</f>
        <v>0</v>
      </c>
      <c r="Q150" s="193">
        <v>0.080610000000000001</v>
      </c>
      <c r="R150" s="193">
        <f>Q150*H150</f>
        <v>0.10027883999999999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149</v>
      </c>
      <c r="AT150" s="195" t="s">
        <v>144</v>
      </c>
      <c r="AU150" s="195" t="s">
        <v>86</v>
      </c>
      <c r="AY150" s="18" t="s">
        <v>141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8" t="s">
        <v>84</v>
      </c>
      <c r="BK150" s="196">
        <f>ROUND(I150*H150,2)</f>
        <v>0</v>
      </c>
      <c r="BL150" s="18" t="s">
        <v>149</v>
      </c>
      <c r="BM150" s="195" t="s">
        <v>150</v>
      </c>
    </row>
    <row r="151" s="13" customFormat="1">
      <c r="A151" s="13"/>
      <c r="B151" s="197"/>
      <c r="C151" s="13"/>
      <c r="D151" s="198" t="s">
        <v>151</v>
      </c>
      <c r="E151" s="199" t="s">
        <v>1</v>
      </c>
      <c r="F151" s="200" t="s">
        <v>152</v>
      </c>
      <c r="G151" s="13"/>
      <c r="H151" s="201">
        <v>0.83999999999999997</v>
      </c>
      <c r="I151" s="202"/>
      <c r="J151" s="13"/>
      <c r="K151" s="13"/>
      <c r="L151" s="197"/>
      <c r="M151" s="203"/>
      <c r="N151" s="204"/>
      <c r="O151" s="204"/>
      <c r="P151" s="204"/>
      <c r="Q151" s="204"/>
      <c r="R151" s="204"/>
      <c r="S151" s="204"/>
      <c r="T151" s="20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9" t="s">
        <v>151</v>
      </c>
      <c r="AU151" s="199" t="s">
        <v>86</v>
      </c>
      <c r="AV151" s="13" t="s">
        <v>86</v>
      </c>
      <c r="AW151" s="13" t="s">
        <v>32</v>
      </c>
      <c r="AX151" s="13" t="s">
        <v>76</v>
      </c>
      <c r="AY151" s="199" t="s">
        <v>141</v>
      </c>
    </row>
    <row r="152" s="13" customFormat="1">
      <c r="A152" s="13"/>
      <c r="B152" s="197"/>
      <c r="C152" s="13"/>
      <c r="D152" s="198" t="s">
        <v>151</v>
      </c>
      <c r="E152" s="199" t="s">
        <v>1</v>
      </c>
      <c r="F152" s="200" t="s">
        <v>153</v>
      </c>
      <c r="G152" s="13"/>
      <c r="H152" s="201">
        <v>0.40400000000000003</v>
      </c>
      <c r="I152" s="202"/>
      <c r="J152" s="13"/>
      <c r="K152" s="13"/>
      <c r="L152" s="197"/>
      <c r="M152" s="203"/>
      <c r="N152" s="204"/>
      <c r="O152" s="204"/>
      <c r="P152" s="204"/>
      <c r="Q152" s="204"/>
      <c r="R152" s="204"/>
      <c r="S152" s="204"/>
      <c r="T152" s="20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9" t="s">
        <v>151</v>
      </c>
      <c r="AU152" s="199" t="s">
        <v>86</v>
      </c>
      <c r="AV152" s="13" t="s">
        <v>86</v>
      </c>
      <c r="AW152" s="13" t="s">
        <v>32</v>
      </c>
      <c r="AX152" s="13" t="s">
        <v>76</v>
      </c>
      <c r="AY152" s="199" t="s">
        <v>141</v>
      </c>
    </row>
    <row r="153" s="14" customFormat="1">
      <c r="A153" s="14"/>
      <c r="B153" s="206"/>
      <c r="C153" s="14"/>
      <c r="D153" s="198" t="s">
        <v>151</v>
      </c>
      <c r="E153" s="207" t="s">
        <v>1</v>
      </c>
      <c r="F153" s="208" t="s">
        <v>154</v>
      </c>
      <c r="G153" s="14"/>
      <c r="H153" s="209">
        <v>1.244</v>
      </c>
      <c r="I153" s="210"/>
      <c r="J153" s="14"/>
      <c r="K153" s="14"/>
      <c r="L153" s="206"/>
      <c r="M153" s="211"/>
      <c r="N153" s="212"/>
      <c r="O153" s="212"/>
      <c r="P153" s="212"/>
      <c r="Q153" s="212"/>
      <c r="R153" s="212"/>
      <c r="S153" s="212"/>
      <c r="T153" s="21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7" t="s">
        <v>151</v>
      </c>
      <c r="AU153" s="207" t="s">
        <v>86</v>
      </c>
      <c r="AV153" s="14" t="s">
        <v>149</v>
      </c>
      <c r="AW153" s="14" t="s">
        <v>32</v>
      </c>
      <c r="AX153" s="14" t="s">
        <v>84</v>
      </c>
      <c r="AY153" s="207" t="s">
        <v>141</v>
      </c>
    </row>
    <row r="154" s="12" customFormat="1" ht="22.8" customHeight="1">
      <c r="A154" s="12"/>
      <c r="B154" s="170"/>
      <c r="C154" s="12"/>
      <c r="D154" s="171" t="s">
        <v>75</v>
      </c>
      <c r="E154" s="181" t="s">
        <v>155</v>
      </c>
      <c r="F154" s="181" t="s">
        <v>156</v>
      </c>
      <c r="G154" s="12"/>
      <c r="H154" s="12"/>
      <c r="I154" s="173"/>
      <c r="J154" s="182">
        <f>BK154</f>
        <v>0</v>
      </c>
      <c r="K154" s="12"/>
      <c r="L154" s="170"/>
      <c r="M154" s="175"/>
      <c r="N154" s="176"/>
      <c r="O154" s="176"/>
      <c r="P154" s="177">
        <f>SUM(P155:P161)</f>
        <v>0</v>
      </c>
      <c r="Q154" s="176"/>
      <c r="R154" s="177">
        <f>SUM(R155:R161)</f>
        <v>24.003078399999996</v>
      </c>
      <c r="S154" s="176"/>
      <c r="T154" s="178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1" t="s">
        <v>84</v>
      </c>
      <c r="AT154" s="179" t="s">
        <v>75</v>
      </c>
      <c r="AU154" s="179" t="s">
        <v>84</v>
      </c>
      <c r="AY154" s="171" t="s">
        <v>141</v>
      </c>
      <c r="BK154" s="180">
        <f>SUM(BK155:BK161)</f>
        <v>0</v>
      </c>
    </row>
    <row r="155" s="2" customFormat="1" ht="21.75" customHeight="1">
      <c r="A155" s="37"/>
      <c r="B155" s="183"/>
      <c r="C155" s="184" t="s">
        <v>86</v>
      </c>
      <c r="D155" s="184" t="s">
        <v>144</v>
      </c>
      <c r="E155" s="185" t="s">
        <v>157</v>
      </c>
      <c r="F155" s="186" t="s">
        <v>158</v>
      </c>
      <c r="G155" s="187" t="s">
        <v>147</v>
      </c>
      <c r="H155" s="188">
        <v>150</v>
      </c>
      <c r="I155" s="189"/>
      <c r="J155" s="190">
        <f>ROUND(I155*H155,2)</f>
        <v>0</v>
      </c>
      <c r="K155" s="186" t="s">
        <v>148</v>
      </c>
      <c r="L155" s="38"/>
      <c r="M155" s="191" t="s">
        <v>1</v>
      </c>
      <c r="N155" s="192" t="s">
        <v>41</v>
      </c>
      <c r="O155" s="76"/>
      <c r="P155" s="193">
        <f>O155*H155</f>
        <v>0</v>
      </c>
      <c r="Q155" s="193">
        <v>0.0030000000000000001</v>
      </c>
      <c r="R155" s="193">
        <f>Q155*H155</f>
        <v>0.45000000000000001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149</v>
      </c>
      <c r="AT155" s="195" t="s">
        <v>144</v>
      </c>
      <c r="AU155" s="195" t="s">
        <v>86</v>
      </c>
      <c r="AY155" s="18" t="s">
        <v>141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8" t="s">
        <v>84</v>
      </c>
      <c r="BK155" s="196">
        <f>ROUND(I155*H155,2)</f>
        <v>0</v>
      </c>
      <c r="BL155" s="18" t="s">
        <v>149</v>
      </c>
      <c r="BM155" s="195" t="s">
        <v>159</v>
      </c>
    </row>
    <row r="156" s="2" customFormat="1" ht="21.75" customHeight="1">
      <c r="A156" s="37"/>
      <c r="B156" s="183"/>
      <c r="C156" s="184" t="s">
        <v>142</v>
      </c>
      <c r="D156" s="184" t="s">
        <v>144</v>
      </c>
      <c r="E156" s="185" t="s">
        <v>160</v>
      </c>
      <c r="F156" s="186" t="s">
        <v>161</v>
      </c>
      <c r="G156" s="187" t="s">
        <v>147</v>
      </c>
      <c r="H156" s="188">
        <v>150</v>
      </c>
      <c r="I156" s="189"/>
      <c r="J156" s="190">
        <f>ROUND(I156*H156,2)</f>
        <v>0</v>
      </c>
      <c r="K156" s="186" t="s">
        <v>148</v>
      </c>
      <c r="L156" s="38"/>
      <c r="M156" s="191" t="s">
        <v>1</v>
      </c>
      <c r="N156" s="192" t="s">
        <v>41</v>
      </c>
      <c r="O156" s="76"/>
      <c r="P156" s="193">
        <f>O156*H156</f>
        <v>0</v>
      </c>
      <c r="Q156" s="193">
        <v>0.015599999999999999</v>
      </c>
      <c r="R156" s="193">
        <f>Q156*H156</f>
        <v>2.3399999999999999</v>
      </c>
      <c r="S156" s="193">
        <v>0</v>
      </c>
      <c r="T156" s="19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149</v>
      </c>
      <c r="AT156" s="195" t="s">
        <v>144</v>
      </c>
      <c r="AU156" s="195" t="s">
        <v>86</v>
      </c>
      <c r="AY156" s="18" t="s">
        <v>141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8" t="s">
        <v>84</v>
      </c>
      <c r="BK156" s="196">
        <f>ROUND(I156*H156,2)</f>
        <v>0</v>
      </c>
      <c r="BL156" s="18" t="s">
        <v>149</v>
      </c>
      <c r="BM156" s="195" t="s">
        <v>162</v>
      </c>
    </row>
    <row r="157" s="2" customFormat="1" ht="21.75" customHeight="1">
      <c r="A157" s="37"/>
      <c r="B157" s="183"/>
      <c r="C157" s="184" t="s">
        <v>149</v>
      </c>
      <c r="D157" s="184" t="s">
        <v>144</v>
      </c>
      <c r="E157" s="185" t="s">
        <v>163</v>
      </c>
      <c r="F157" s="186" t="s">
        <v>164</v>
      </c>
      <c r="G157" s="187" t="s">
        <v>165</v>
      </c>
      <c r="H157" s="188">
        <v>9.391</v>
      </c>
      <c r="I157" s="189"/>
      <c r="J157" s="190">
        <f>ROUND(I157*H157,2)</f>
        <v>0</v>
      </c>
      <c r="K157" s="186" t="s">
        <v>148</v>
      </c>
      <c r="L157" s="38"/>
      <c r="M157" s="191" t="s">
        <v>1</v>
      </c>
      <c r="N157" s="192" t="s">
        <v>41</v>
      </c>
      <c r="O157" s="76"/>
      <c r="P157" s="193">
        <f>O157*H157</f>
        <v>0</v>
      </c>
      <c r="Q157" s="193">
        <v>2.2563399999999998</v>
      </c>
      <c r="R157" s="193">
        <f>Q157*H157</f>
        <v>21.189288939999997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149</v>
      </c>
      <c r="AT157" s="195" t="s">
        <v>144</v>
      </c>
      <c r="AU157" s="195" t="s">
        <v>86</v>
      </c>
      <c r="AY157" s="18" t="s">
        <v>141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8" t="s">
        <v>84</v>
      </c>
      <c r="BK157" s="196">
        <f>ROUND(I157*H157,2)</f>
        <v>0</v>
      </c>
      <c r="BL157" s="18" t="s">
        <v>149</v>
      </c>
      <c r="BM157" s="195" t="s">
        <v>166</v>
      </c>
    </row>
    <row r="158" s="13" customFormat="1">
      <c r="A158" s="13"/>
      <c r="B158" s="197"/>
      <c r="C158" s="13"/>
      <c r="D158" s="198" t="s">
        <v>151</v>
      </c>
      <c r="E158" s="199" t="s">
        <v>1</v>
      </c>
      <c r="F158" s="200" t="s">
        <v>167</v>
      </c>
      <c r="G158" s="13"/>
      <c r="H158" s="201">
        <v>9.391</v>
      </c>
      <c r="I158" s="202"/>
      <c r="J158" s="13"/>
      <c r="K158" s="13"/>
      <c r="L158" s="197"/>
      <c r="M158" s="203"/>
      <c r="N158" s="204"/>
      <c r="O158" s="204"/>
      <c r="P158" s="204"/>
      <c r="Q158" s="204"/>
      <c r="R158" s="204"/>
      <c r="S158" s="204"/>
      <c r="T158" s="20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9" t="s">
        <v>151</v>
      </c>
      <c r="AU158" s="199" t="s">
        <v>86</v>
      </c>
      <c r="AV158" s="13" t="s">
        <v>86</v>
      </c>
      <c r="AW158" s="13" t="s">
        <v>32</v>
      </c>
      <c r="AX158" s="13" t="s">
        <v>84</v>
      </c>
      <c r="AY158" s="199" t="s">
        <v>141</v>
      </c>
    </row>
    <row r="159" s="2" customFormat="1" ht="16.5" customHeight="1">
      <c r="A159" s="37"/>
      <c r="B159" s="183"/>
      <c r="C159" s="184" t="s">
        <v>168</v>
      </c>
      <c r="D159" s="184" t="s">
        <v>144</v>
      </c>
      <c r="E159" s="185" t="s">
        <v>169</v>
      </c>
      <c r="F159" s="186" t="s">
        <v>170</v>
      </c>
      <c r="G159" s="187" t="s">
        <v>147</v>
      </c>
      <c r="H159" s="188">
        <v>153.94999999999999</v>
      </c>
      <c r="I159" s="189"/>
      <c r="J159" s="190">
        <f>ROUND(I159*H159,2)</f>
        <v>0</v>
      </c>
      <c r="K159" s="186" t="s">
        <v>148</v>
      </c>
      <c r="L159" s="38"/>
      <c r="M159" s="191" t="s">
        <v>1</v>
      </c>
      <c r="N159" s="192" t="s">
        <v>41</v>
      </c>
      <c r="O159" s="76"/>
      <c r="P159" s="193">
        <f>O159*H159</f>
        <v>0</v>
      </c>
      <c r="Q159" s="193">
        <v>0.00012999999999999999</v>
      </c>
      <c r="R159" s="193">
        <f>Q159*H159</f>
        <v>0.020013499999999997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149</v>
      </c>
      <c r="AT159" s="195" t="s">
        <v>144</v>
      </c>
      <c r="AU159" s="195" t="s">
        <v>86</v>
      </c>
      <c r="AY159" s="18" t="s">
        <v>141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8" t="s">
        <v>84</v>
      </c>
      <c r="BK159" s="196">
        <f>ROUND(I159*H159,2)</f>
        <v>0</v>
      </c>
      <c r="BL159" s="18" t="s">
        <v>149</v>
      </c>
      <c r="BM159" s="195" t="s">
        <v>171</v>
      </c>
    </row>
    <row r="160" s="2" customFormat="1" ht="21.75" customHeight="1">
      <c r="A160" s="37"/>
      <c r="B160" s="183"/>
      <c r="C160" s="184" t="s">
        <v>155</v>
      </c>
      <c r="D160" s="184" t="s">
        <v>144</v>
      </c>
      <c r="E160" s="185" t="s">
        <v>172</v>
      </c>
      <c r="F160" s="186" t="s">
        <v>173</v>
      </c>
      <c r="G160" s="187" t="s">
        <v>174</v>
      </c>
      <c r="H160" s="188">
        <v>188.798</v>
      </c>
      <c r="I160" s="189"/>
      <c r="J160" s="190">
        <f>ROUND(I160*H160,2)</f>
        <v>0</v>
      </c>
      <c r="K160" s="186" t="s">
        <v>148</v>
      </c>
      <c r="L160" s="38"/>
      <c r="M160" s="191" t="s">
        <v>1</v>
      </c>
      <c r="N160" s="192" t="s">
        <v>41</v>
      </c>
      <c r="O160" s="76"/>
      <c r="P160" s="193">
        <f>O160*H160</f>
        <v>0</v>
      </c>
      <c r="Q160" s="193">
        <v>2.0000000000000002E-05</v>
      </c>
      <c r="R160" s="193">
        <f>Q160*H160</f>
        <v>0.0037759600000000005</v>
      </c>
      <c r="S160" s="193">
        <v>0</v>
      </c>
      <c r="T160" s="19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5" t="s">
        <v>149</v>
      </c>
      <c r="AT160" s="195" t="s">
        <v>144</v>
      </c>
      <c r="AU160" s="195" t="s">
        <v>86</v>
      </c>
      <c r="AY160" s="18" t="s">
        <v>141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8" t="s">
        <v>84</v>
      </c>
      <c r="BK160" s="196">
        <f>ROUND(I160*H160,2)</f>
        <v>0</v>
      </c>
      <c r="BL160" s="18" t="s">
        <v>149</v>
      </c>
      <c r="BM160" s="195" t="s">
        <v>175</v>
      </c>
    </row>
    <row r="161" s="13" customFormat="1">
      <c r="A161" s="13"/>
      <c r="B161" s="197"/>
      <c r="C161" s="13"/>
      <c r="D161" s="198" t="s">
        <v>151</v>
      </c>
      <c r="E161" s="199" t="s">
        <v>1</v>
      </c>
      <c r="F161" s="200" t="s">
        <v>176</v>
      </c>
      <c r="G161" s="13"/>
      <c r="H161" s="201">
        <v>188.798</v>
      </c>
      <c r="I161" s="202"/>
      <c r="J161" s="13"/>
      <c r="K161" s="13"/>
      <c r="L161" s="197"/>
      <c r="M161" s="203"/>
      <c r="N161" s="204"/>
      <c r="O161" s="204"/>
      <c r="P161" s="204"/>
      <c r="Q161" s="204"/>
      <c r="R161" s="204"/>
      <c r="S161" s="204"/>
      <c r="T161" s="20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9" t="s">
        <v>151</v>
      </c>
      <c r="AU161" s="199" t="s">
        <v>86</v>
      </c>
      <c r="AV161" s="13" t="s">
        <v>86</v>
      </c>
      <c r="AW161" s="13" t="s">
        <v>32</v>
      </c>
      <c r="AX161" s="13" t="s">
        <v>84</v>
      </c>
      <c r="AY161" s="199" t="s">
        <v>141</v>
      </c>
    </row>
    <row r="162" s="12" customFormat="1" ht="22.8" customHeight="1">
      <c r="A162" s="12"/>
      <c r="B162" s="170"/>
      <c r="C162" s="12"/>
      <c r="D162" s="171" t="s">
        <v>75</v>
      </c>
      <c r="E162" s="181" t="s">
        <v>177</v>
      </c>
      <c r="F162" s="181" t="s">
        <v>178</v>
      </c>
      <c r="G162" s="12"/>
      <c r="H162" s="12"/>
      <c r="I162" s="173"/>
      <c r="J162" s="182">
        <f>BK162</f>
        <v>0</v>
      </c>
      <c r="K162" s="12"/>
      <c r="L162" s="170"/>
      <c r="M162" s="175"/>
      <c r="N162" s="176"/>
      <c r="O162" s="176"/>
      <c r="P162" s="177">
        <f>SUM(P163:P200)</f>
        <v>0</v>
      </c>
      <c r="Q162" s="176"/>
      <c r="R162" s="177">
        <f>SUM(R163:R200)</f>
        <v>0.027924199999999996</v>
      </c>
      <c r="S162" s="176"/>
      <c r="T162" s="178">
        <f>SUM(T163:T200)</f>
        <v>62.362178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1" t="s">
        <v>84</v>
      </c>
      <c r="AT162" s="179" t="s">
        <v>75</v>
      </c>
      <c r="AU162" s="179" t="s">
        <v>84</v>
      </c>
      <c r="AY162" s="171" t="s">
        <v>141</v>
      </c>
      <c r="BK162" s="180">
        <f>SUM(BK163:BK200)</f>
        <v>0</v>
      </c>
    </row>
    <row r="163" s="2" customFormat="1" ht="21.75" customHeight="1">
      <c r="A163" s="37"/>
      <c r="B163" s="183"/>
      <c r="C163" s="184" t="s">
        <v>179</v>
      </c>
      <c r="D163" s="184" t="s">
        <v>144</v>
      </c>
      <c r="E163" s="185" t="s">
        <v>180</v>
      </c>
      <c r="F163" s="186" t="s">
        <v>181</v>
      </c>
      <c r="G163" s="187" t="s">
        <v>147</v>
      </c>
      <c r="H163" s="188">
        <v>164.25999999999999</v>
      </c>
      <c r="I163" s="189"/>
      <c r="J163" s="190">
        <f>ROUND(I163*H163,2)</f>
        <v>0</v>
      </c>
      <c r="K163" s="186" t="s">
        <v>148</v>
      </c>
      <c r="L163" s="38"/>
      <c r="M163" s="191" t="s">
        <v>1</v>
      </c>
      <c r="N163" s="192" t="s">
        <v>41</v>
      </c>
      <c r="O163" s="76"/>
      <c r="P163" s="193">
        <f>O163*H163</f>
        <v>0</v>
      </c>
      <c r="Q163" s="193">
        <v>0.00012999999999999999</v>
      </c>
      <c r="R163" s="193">
        <f>Q163*H163</f>
        <v>0.021353799999999996</v>
      </c>
      <c r="S163" s="193">
        <v>0</v>
      </c>
      <c r="T163" s="19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5" t="s">
        <v>149</v>
      </c>
      <c r="AT163" s="195" t="s">
        <v>144</v>
      </c>
      <c r="AU163" s="195" t="s">
        <v>86</v>
      </c>
      <c r="AY163" s="18" t="s">
        <v>141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8" t="s">
        <v>84</v>
      </c>
      <c r="BK163" s="196">
        <f>ROUND(I163*H163,2)</f>
        <v>0</v>
      </c>
      <c r="BL163" s="18" t="s">
        <v>149</v>
      </c>
      <c r="BM163" s="195" t="s">
        <v>182</v>
      </c>
    </row>
    <row r="164" s="2" customFormat="1" ht="21.75" customHeight="1">
      <c r="A164" s="37"/>
      <c r="B164" s="183"/>
      <c r="C164" s="184" t="s">
        <v>183</v>
      </c>
      <c r="D164" s="184" t="s">
        <v>144</v>
      </c>
      <c r="E164" s="185" t="s">
        <v>184</v>
      </c>
      <c r="F164" s="186" t="s">
        <v>185</v>
      </c>
      <c r="G164" s="187" t="s">
        <v>147</v>
      </c>
      <c r="H164" s="188">
        <v>164.25999999999999</v>
      </c>
      <c r="I164" s="189"/>
      <c r="J164" s="190">
        <f>ROUND(I164*H164,2)</f>
        <v>0</v>
      </c>
      <c r="K164" s="186" t="s">
        <v>148</v>
      </c>
      <c r="L164" s="38"/>
      <c r="M164" s="191" t="s">
        <v>1</v>
      </c>
      <c r="N164" s="192" t="s">
        <v>41</v>
      </c>
      <c r="O164" s="76"/>
      <c r="P164" s="193">
        <f>O164*H164</f>
        <v>0</v>
      </c>
      <c r="Q164" s="193">
        <v>4.0000000000000003E-05</v>
      </c>
      <c r="R164" s="193">
        <f>Q164*H164</f>
        <v>0.0065704000000000005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149</v>
      </c>
      <c r="AT164" s="195" t="s">
        <v>144</v>
      </c>
      <c r="AU164" s="195" t="s">
        <v>86</v>
      </c>
      <c r="AY164" s="18" t="s">
        <v>141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8" t="s">
        <v>84</v>
      </c>
      <c r="BK164" s="196">
        <f>ROUND(I164*H164,2)</f>
        <v>0</v>
      </c>
      <c r="BL164" s="18" t="s">
        <v>149</v>
      </c>
      <c r="BM164" s="195" t="s">
        <v>186</v>
      </c>
    </row>
    <row r="165" s="2" customFormat="1" ht="16.5" customHeight="1">
      <c r="A165" s="37"/>
      <c r="B165" s="183"/>
      <c r="C165" s="184" t="s">
        <v>177</v>
      </c>
      <c r="D165" s="184" t="s">
        <v>144</v>
      </c>
      <c r="E165" s="185" t="s">
        <v>187</v>
      </c>
      <c r="F165" s="186" t="s">
        <v>188</v>
      </c>
      <c r="G165" s="187" t="s">
        <v>147</v>
      </c>
      <c r="H165" s="188">
        <v>4.0499999999999998</v>
      </c>
      <c r="I165" s="189"/>
      <c r="J165" s="190">
        <f>ROUND(I165*H165,2)</f>
        <v>0</v>
      </c>
      <c r="K165" s="186" t="s">
        <v>148</v>
      </c>
      <c r="L165" s="38"/>
      <c r="M165" s="191" t="s">
        <v>1</v>
      </c>
      <c r="N165" s="192" t="s">
        <v>41</v>
      </c>
      <c r="O165" s="76"/>
      <c r="P165" s="193">
        <f>O165*H165</f>
        <v>0</v>
      </c>
      <c r="Q165" s="193">
        <v>0</v>
      </c>
      <c r="R165" s="193">
        <f>Q165*H165</f>
        <v>0</v>
      </c>
      <c r="S165" s="193">
        <v>0.13100000000000001</v>
      </c>
      <c r="T165" s="194">
        <f>S165*H165</f>
        <v>0.53054999999999997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149</v>
      </c>
      <c r="AT165" s="195" t="s">
        <v>144</v>
      </c>
      <c r="AU165" s="195" t="s">
        <v>86</v>
      </c>
      <c r="AY165" s="18" t="s">
        <v>141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8" t="s">
        <v>84</v>
      </c>
      <c r="BK165" s="196">
        <f>ROUND(I165*H165,2)</f>
        <v>0</v>
      </c>
      <c r="BL165" s="18" t="s">
        <v>149</v>
      </c>
      <c r="BM165" s="195" t="s">
        <v>189</v>
      </c>
    </row>
    <row r="166" s="13" customFormat="1">
      <c r="A166" s="13"/>
      <c r="B166" s="197"/>
      <c r="C166" s="13"/>
      <c r="D166" s="198" t="s">
        <v>151</v>
      </c>
      <c r="E166" s="199" t="s">
        <v>1</v>
      </c>
      <c r="F166" s="200" t="s">
        <v>190</v>
      </c>
      <c r="G166" s="13"/>
      <c r="H166" s="201">
        <v>60.960000000000001</v>
      </c>
      <c r="I166" s="202"/>
      <c r="J166" s="13"/>
      <c r="K166" s="13"/>
      <c r="L166" s="197"/>
      <c r="M166" s="203"/>
      <c r="N166" s="204"/>
      <c r="O166" s="204"/>
      <c r="P166" s="204"/>
      <c r="Q166" s="204"/>
      <c r="R166" s="204"/>
      <c r="S166" s="204"/>
      <c r="T166" s="20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9" t="s">
        <v>151</v>
      </c>
      <c r="AU166" s="199" t="s">
        <v>86</v>
      </c>
      <c r="AV166" s="13" t="s">
        <v>86</v>
      </c>
      <c r="AW166" s="13" t="s">
        <v>32</v>
      </c>
      <c r="AX166" s="13" t="s">
        <v>76</v>
      </c>
      <c r="AY166" s="199" t="s">
        <v>141</v>
      </c>
    </row>
    <row r="167" s="13" customFormat="1">
      <c r="A167" s="13"/>
      <c r="B167" s="197"/>
      <c r="C167" s="13"/>
      <c r="D167" s="198" t="s">
        <v>151</v>
      </c>
      <c r="E167" s="199" t="s">
        <v>1</v>
      </c>
      <c r="F167" s="200" t="s">
        <v>191</v>
      </c>
      <c r="G167" s="13"/>
      <c r="H167" s="201">
        <v>-9.4160000000000004</v>
      </c>
      <c r="I167" s="202"/>
      <c r="J167" s="13"/>
      <c r="K167" s="13"/>
      <c r="L167" s="197"/>
      <c r="M167" s="203"/>
      <c r="N167" s="204"/>
      <c r="O167" s="204"/>
      <c r="P167" s="204"/>
      <c r="Q167" s="204"/>
      <c r="R167" s="204"/>
      <c r="S167" s="204"/>
      <c r="T167" s="20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9" t="s">
        <v>151</v>
      </c>
      <c r="AU167" s="199" t="s">
        <v>86</v>
      </c>
      <c r="AV167" s="13" t="s">
        <v>86</v>
      </c>
      <c r="AW167" s="13" t="s">
        <v>32</v>
      </c>
      <c r="AX167" s="13" t="s">
        <v>76</v>
      </c>
      <c r="AY167" s="199" t="s">
        <v>141</v>
      </c>
    </row>
    <row r="168" s="13" customFormat="1">
      <c r="A168" s="13"/>
      <c r="B168" s="197"/>
      <c r="C168" s="13"/>
      <c r="D168" s="198" t="s">
        <v>151</v>
      </c>
      <c r="E168" s="199" t="s">
        <v>1</v>
      </c>
      <c r="F168" s="200" t="s">
        <v>192</v>
      </c>
      <c r="G168" s="13"/>
      <c r="H168" s="201">
        <v>4.0499999999999998</v>
      </c>
      <c r="I168" s="202"/>
      <c r="J168" s="13"/>
      <c r="K168" s="13"/>
      <c r="L168" s="197"/>
      <c r="M168" s="203"/>
      <c r="N168" s="204"/>
      <c r="O168" s="204"/>
      <c r="P168" s="204"/>
      <c r="Q168" s="204"/>
      <c r="R168" s="204"/>
      <c r="S168" s="204"/>
      <c r="T168" s="20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9" t="s">
        <v>151</v>
      </c>
      <c r="AU168" s="199" t="s">
        <v>86</v>
      </c>
      <c r="AV168" s="13" t="s">
        <v>86</v>
      </c>
      <c r="AW168" s="13" t="s">
        <v>32</v>
      </c>
      <c r="AX168" s="13" t="s">
        <v>84</v>
      </c>
      <c r="AY168" s="199" t="s">
        <v>141</v>
      </c>
    </row>
    <row r="169" s="2" customFormat="1" ht="16.5" customHeight="1">
      <c r="A169" s="37"/>
      <c r="B169" s="183"/>
      <c r="C169" s="184" t="s">
        <v>193</v>
      </c>
      <c r="D169" s="184" t="s">
        <v>144</v>
      </c>
      <c r="E169" s="185" t="s">
        <v>194</v>
      </c>
      <c r="F169" s="186" t="s">
        <v>195</v>
      </c>
      <c r="G169" s="187" t="s">
        <v>147</v>
      </c>
      <c r="H169" s="188">
        <v>23.263999999999999</v>
      </c>
      <c r="I169" s="189"/>
      <c r="J169" s="190">
        <f>ROUND(I169*H169,2)</f>
        <v>0</v>
      </c>
      <c r="K169" s="186" t="s">
        <v>148</v>
      </c>
      <c r="L169" s="38"/>
      <c r="M169" s="191" t="s">
        <v>1</v>
      </c>
      <c r="N169" s="192" t="s">
        <v>41</v>
      </c>
      <c r="O169" s="76"/>
      <c r="P169" s="193">
        <f>O169*H169</f>
        <v>0</v>
      </c>
      <c r="Q169" s="193">
        <v>0</v>
      </c>
      <c r="R169" s="193">
        <f>Q169*H169</f>
        <v>0</v>
      </c>
      <c r="S169" s="193">
        <v>0.26100000000000001</v>
      </c>
      <c r="T169" s="194">
        <f>S169*H169</f>
        <v>6.071904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5" t="s">
        <v>149</v>
      </c>
      <c r="AT169" s="195" t="s">
        <v>144</v>
      </c>
      <c r="AU169" s="195" t="s">
        <v>86</v>
      </c>
      <c r="AY169" s="18" t="s">
        <v>141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8" t="s">
        <v>84</v>
      </c>
      <c r="BK169" s="196">
        <f>ROUND(I169*H169,2)</f>
        <v>0</v>
      </c>
      <c r="BL169" s="18" t="s">
        <v>149</v>
      </c>
      <c r="BM169" s="195" t="s">
        <v>196</v>
      </c>
    </row>
    <row r="170" s="13" customFormat="1">
      <c r="A170" s="13"/>
      <c r="B170" s="197"/>
      <c r="C170" s="13"/>
      <c r="D170" s="198" t="s">
        <v>151</v>
      </c>
      <c r="E170" s="199" t="s">
        <v>1</v>
      </c>
      <c r="F170" s="200" t="s">
        <v>197</v>
      </c>
      <c r="G170" s="13"/>
      <c r="H170" s="201">
        <v>23.263999999999999</v>
      </c>
      <c r="I170" s="202"/>
      <c r="J170" s="13"/>
      <c r="K170" s="13"/>
      <c r="L170" s="197"/>
      <c r="M170" s="203"/>
      <c r="N170" s="204"/>
      <c r="O170" s="204"/>
      <c r="P170" s="204"/>
      <c r="Q170" s="204"/>
      <c r="R170" s="204"/>
      <c r="S170" s="204"/>
      <c r="T170" s="20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9" t="s">
        <v>151</v>
      </c>
      <c r="AU170" s="199" t="s">
        <v>86</v>
      </c>
      <c r="AV170" s="13" t="s">
        <v>86</v>
      </c>
      <c r="AW170" s="13" t="s">
        <v>32</v>
      </c>
      <c r="AX170" s="13" t="s">
        <v>84</v>
      </c>
      <c r="AY170" s="199" t="s">
        <v>141</v>
      </c>
    </row>
    <row r="171" s="2" customFormat="1" ht="21.75" customHeight="1">
      <c r="A171" s="37"/>
      <c r="B171" s="183"/>
      <c r="C171" s="184" t="s">
        <v>198</v>
      </c>
      <c r="D171" s="184" t="s">
        <v>144</v>
      </c>
      <c r="E171" s="185" t="s">
        <v>199</v>
      </c>
      <c r="F171" s="186" t="s">
        <v>200</v>
      </c>
      <c r="G171" s="187" t="s">
        <v>165</v>
      </c>
      <c r="H171" s="188">
        <v>3.677</v>
      </c>
      <c r="I171" s="189"/>
      <c r="J171" s="190">
        <f>ROUND(I171*H171,2)</f>
        <v>0</v>
      </c>
      <c r="K171" s="186" t="s">
        <v>148</v>
      </c>
      <c r="L171" s="38"/>
      <c r="M171" s="191" t="s">
        <v>1</v>
      </c>
      <c r="N171" s="192" t="s">
        <v>41</v>
      </c>
      <c r="O171" s="76"/>
      <c r="P171" s="193">
        <f>O171*H171</f>
        <v>0</v>
      </c>
      <c r="Q171" s="193">
        <v>0</v>
      </c>
      <c r="R171" s="193">
        <f>Q171*H171</f>
        <v>0</v>
      </c>
      <c r="S171" s="193">
        <v>1.8</v>
      </c>
      <c r="T171" s="194">
        <f>S171*H171</f>
        <v>6.6185999999999998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5" t="s">
        <v>149</v>
      </c>
      <c r="AT171" s="195" t="s">
        <v>144</v>
      </c>
      <c r="AU171" s="195" t="s">
        <v>86</v>
      </c>
      <c r="AY171" s="18" t="s">
        <v>141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8" t="s">
        <v>84</v>
      </c>
      <c r="BK171" s="196">
        <f>ROUND(I171*H171,2)</f>
        <v>0</v>
      </c>
      <c r="BL171" s="18" t="s">
        <v>149</v>
      </c>
      <c r="BM171" s="195" t="s">
        <v>201</v>
      </c>
    </row>
    <row r="172" s="13" customFormat="1">
      <c r="A172" s="13"/>
      <c r="B172" s="197"/>
      <c r="C172" s="13"/>
      <c r="D172" s="198" t="s">
        <v>151</v>
      </c>
      <c r="E172" s="199" t="s">
        <v>1</v>
      </c>
      <c r="F172" s="200" t="s">
        <v>202</v>
      </c>
      <c r="G172" s="13"/>
      <c r="H172" s="201">
        <v>3.677</v>
      </c>
      <c r="I172" s="202"/>
      <c r="J172" s="13"/>
      <c r="K172" s="13"/>
      <c r="L172" s="197"/>
      <c r="M172" s="203"/>
      <c r="N172" s="204"/>
      <c r="O172" s="204"/>
      <c r="P172" s="204"/>
      <c r="Q172" s="204"/>
      <c r="R172" s="204"/>
      <c r="S172" s="204"/>
      <c r="T172" s="20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9" t="s">
        <v>151</v>
      </c>
      <c r="AU172" s="199" t="s">
        <v>86</v>
      </c>
      <c r="AV172" s="13" t="s">
        <v>86</v>
      </c>
      <c r="AW172" s="13" t="s">
        <v>32</v>
      </c>
      <c r="AX172" s="13" t="s">
        <v>84</v>
      </c>
      <c r="AY172" s="199" t="s">
        <v>141</v>
      </c>
    </row>
    <row r="173" s="2" customFormat="1" ht="21.75" customHeight="1">
      <c r="A173" s="37"/>
      <c r="B173" s="183"/>
      <c r="C173" s="184" t="s">
        <v>203</v>
      </c>
      <c r="D173" s="184" t="s">
        <v>144</v>
      </c>
      <c r="E173" s="185" t="s">
        <v>204</v>
      </c>
      <c r="F173" s="186" t="s">
        <v>205</v>
      </c>
      <c r="G173" s="187" t="s">
        <v>165</v>
      </c>
      <c r="H173" s="188">
        <v>2.1099999999999999</v>
      </c>
      <c r="I173" s="189"/>
      <c r="J173" s="190">
        <f>ROUND(I173*H173,2)</f>
        <v>0</v>
      </c>
      <c r="K173" s="186" t="s">
        <v>148</v>
      </c>
      <c r="L173" s="38"/>
      <c r="M173" s="191" t="s">
        <v>1</v>
      </c>
      <c r="N173" s="192" t="s">
        <v>41</v>
      </c>
      <c r="O173" s="76"/>
      <c r="P173" s="193">
        <f>O173*H173</f>
        <v>0</v>
      </c>
      <c r="Q173" s="193">
        <v>0</v>
      </c>
      <c r="R173" s="193">
        <f>Q173*H173</f>
        <v>0</v>
      </c>
      <c r="S173" s="193">
        <v>2.2000000000000002</v>
      </c>
      <c r="T173" s="194">
        <f>S173*H173</f>
        <v>4.6420000000000003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5" t="s">
        <v>149</v>
      </c>
      <c r="AT173" s="195" t="s">
        <v>144</v>
      </c>
      <c r="AU173" s="195" t="s">
        <v>86</v>
      </c>
      <c r="AY173" s="18" t="s">
        <v>141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8" t="s">
        <v>84</v>
      </c>
      <c r="BK173" s="196">
        <f>ROUND(I173*H173,2)</f>
        <v>0</v>
      </c>
      <c r="BL173" s="18" t="s">
        <v>149</v>
      </c>
      <c r="BM173" s="195" t="s">
        <v>206</v>
      </c>
    </row>
    <row r="174" s="2" customFormat="1" ht="33" customHeight="1">
      <c r="A174" s="37"/>
      <c r="B174" s="183"/>
      <c r="C174" s="184" t="s">
        <v>207</v>
      </c>
      <c r="D174" s="184" t="s">
        <v>144</v>
      </c>
      <c r="E174" s="185" t="s">
        <v>208</v>
      </c>
      <c r="F174" s="186" t="s">
        <v>209</v>
      </c>
      <c r="G174" s="187" t="s">
        <v>165</v>
      </c>
      <c r="H174" s="188">
        <v>9.9380000000000006</v>
      </c>
      <c r="I174" s="189"/>
      <c r="J174" s="190">
        <f>ROUND(I174*H174,2)</f>
        <v>0</v>
      </c>
      <c r="K174" s="186" t="s">
        <v>148</v>
      </c>
      <c r="L174" s="38"/>
      <c r="M174" s="191" t="s">
        <v>1</v>
      </c>
      <c r="N174" s="192" t="s">
        <v>41</v>
      </c>
      <c r="O174" s="76"/>
      <c r="P174" s="193">
        <f>O174*H174</f>
        <v>0</v>
      </c>
      <c r="Q174" s="193">
        <v>0</v>
      </c>
      <c r="R174" s="193">
        <f>Q174*H174</f>
        <v>0</v>
      </c>
      <c r="S174" s="193">
        <v>2.2000000000000002</v>
      </c>
      <c r="T174" s="194">
        <f>S174*H174</f>
        <v>21.863600000000002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5" t="s">
        <v>149</v>
      </c>
      <c r="AT174" s="195" t="s">
        <v>144</v>
      </c>
      <c r="AU174" s="195" t="s">
        <v>86</v>
      </c>
      <c r="AY174" s="18" t="s">
        <v>141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8" t="s">
        <v>84</v>
      </c>
      <c r="BK174" s="196">
        <f>ROUND(I174*H174,2)</f>
        <v>0</v>
      </c>
      <c r="BL174" s="18" t="s">
        <v>149</v>
      </c>
      <c r="BM174" s="195" t="s">
        <v>210</v>
      </c>
    </row>
    <row r="175" s="13" customFormat="1">
      <c r="A175" s="13"/>
      <c r="B175" s="197"/>
      <c r="C175" s="13"/>
      <c r="D175" s="198" t="s">
        <v>151</v>
      </c>
      <c r="E175" s="199" t="s">
        <v>1</v>
      </c>
      <c r="F175" s="200" t="s">
        <v>211</v>
      </c>
      <c r="G175" s="13"/>
      <c r="H175" s="201">
        <v>9.9380000000000006</v>
      </c>
      <c r="I175" s="202"/>
      <c r="J175" s="13"/>
      <c r="K175" s="13"/>
      <c r="L175" s="197"/>
      <c r="M175" s="203"/>
      <c r="N175" s="204"/>
      <c r="O175" s="204"/>
      <c r="P175" s="204"/>
      <c r="Q175" s="204"/>
      <c r="R175" s="204"/>
      <c r="S175" s="204"/>
      <c r="T175" s="20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9" t="s">
        <v>151</v>
      </c>
      <c r="AU175" s="199" t="s">
        <v>86</v>
      </c>
      <c r="AV175" s="13" t="s">
        <v>86</v>
      </c>
      <c r="AW175" s="13" t="s">
        <v>32</v>
      </c>
      <c r="AX175" s="13" t="s">
        <v>84</v>
      </c>
      <c r="AY175" s="199" t="s">
        <v>141</v>
      </c>
    </row>
    <row r="176" s="2" customFormat="1" ht="16.5" customHeight="1">
      <c r="A176" s="37"/>
      <c r="B176" s="183"/>
      <c r="C176" s="184" t="s">
        <v>212</v>
      </c>
      <c r="D176" s="184" t="s">
        <v>144</v>
      </c>
      <c r="E176" s="185" t="s">
        <v>213</v>
      </c>
      <c r="F176" s="186" t="s">
        <v>214</v>
      </c>
      <c r="G176" s="187" t="s">
        <v>147</v>
      </c>
      <c r="H176" s="188">
        <v>165.63999999999999</v>
      </c>
      <c r="I176" s="189"/>
      <c r="J176" s="190">
        <f>ROUND(I176*H176,2)</f>
        <v>0</v>
      </c>
      <c r="K176" s="186" t="s">
        <v>148</v>
      </c>
      <c r="L176" s="38"/>
      <c r="M176" s="191" t="s">
        <v>1</v>
      </c>
      <c r="N176" s="192" t="s">
        <v>41</v>
      </c>
      <c r="O176" s="76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149</v>
      </c>
      <c r="AT176" s="195" t="s">
        <v>144</v>
      </c>
      <c r="AU176" s="195" t="s">
        <v>86</v>
      </c>
      <c r="AY176" s="18" t="s">
        <v>141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8" t="s">
        <v>84</v>
      </c>
      <c r="BK176" s="196">
        <f>ROUND(I176*H176,2)</f>
        <v>0</v>
      </c>
      <c r="BL176" s="18" t="s">
        <v>149</v>
      </c>
      <c r="BM176" s="195" t="s">
        <v>215</v>
      </c>
    </row>
    <row r="177" s="13" customFormat="1">
      <c r="A177" s="13"/>
      <c r="B177" s="197"/>
      <c r="C177" s="13"/>
      <c r="D177" s="198" t="s">
        <v>151</v>
      </c>
      <c r="E177" s="199" t="s">
        <v>1</v>
      </c>
      <c r="F177" s="200" t="s">
        <v>216</v>
      </c>
      <c r="G177" s="13"/>
      <c r="H177" s="201">
        <v>165.63999999999999</v>
      </c>
      <c r="I177" s="202"/>
      <c r="J177" s="13"/>
      <c r="K177" s="13"/>
      <c r="L177" s="197"/>
      <c r="M177" s="203"/>
      <c r="N177" s="204"/>
      <c r="O177" s="204"/>
      <c r="P177" s="204"/>
      <c r="Q177" s="204"/>
      <c r="R177" s="204"/>
      <c r="S177" s="204"/>
      <c r="T177" s="20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9" t="s">
        <v>151</v>
      </c>
      <c r="AU177" s="199" t="s">
        <v>86</v>
      </c>
      <c r="AV177" s="13" t="s">
        <v>86</v>
      </c>
      <c r="AW177" s="13" t="s">
        <v>32</v>
      </c>
      <c r="AX177" s="13" t="s">
        <v>84</v>
      </c>
      <c r="AY177" s="199" t="s">
        <v>141</v>
      </c>
    </row>
    <row r="178" s="2" customFormat="1" ht="21.75" customHeight="1">
      <c r="A178" s="37"/>
      <c r="B178" s="183"/>
      <c r="C178" s="184" t="s">
        <v>8</v>
      </c>
      <c r="D178" s="184" t="s">
        <v>144</v>
      </c>
      <c r="E178" s="185" t="s">
        <v>217</v>
      </c>
      <c r="F178" s="186" t="s">
        <v>218</v>
      </c>
      <c r="G178" s="187" t="s">
        <v>147</v>
      </c>
      <c r="H178" s="188">
        <v>331.27999999999997</v>
      </c>
      <c r="I178" s="189"/>
      <c r="J178" s="190">
        <f>ROUND(I178*H178,2)</f>
        <v>0</v>
      </c>
      <c r="K178" s="186" t="s">
        <v>148</v>
      </c>
      <c r="L178" s="38"/>
      <c r="M178" s="191" t="s">
        <v>1</v>
      </c>
      <c r="N178" s="192" t="s">
        <v>41</v>
      </c>
      <c r="O178" s="76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5" t="s">
        <v>149</v>
      </c>
      <c r="AT178" s="195" t="s">
        <v>144</v>
      </c>
      <c r="AU178" s="195" t="s">
        <v>86</v>
      </c>
      <c r="AY178" s="18" t="s">
        <v>141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8" t="s">
        <v>84</v>
      </c>
      <c r="BK178" s="196">
        <f>ROUND(I178*H178,2)</f>
        <v>0</v>
      </c>
      <c r="BL178" s="18" t="s">
        <v>149</v>
      </c>
      <c r="BM178" s="195" t="s">
        <v>219</v>
      </c>
    </row>
    <row r="179" s="13" customFormat="1">
      <c r="A179" s="13"/>
      <c r="B179" s="197"/>
      <c r="C179" s="13"/>
      <c r="D179" s="198" t="s">
        <v>151</v>
      </c>
      <c r="E179" s="199" t="s">
        <v>1</v>
      </c>
      <c r="F179" s="200" t="s">
        <v>220</v>
      </c>
      <c r="G179" s="13"/>
      <c r="H179" s="201">
        <v>331.27999999999997</v>
      </c>
      <c r="I179" s="202"/>
      <c r="J179" s="13"/>
      <c r="K179" s="13"/>
      <c r="L179" s="197"/>
      <c r="M179" s="203"/>
      <c r="N179" s="204"/>
      <c r="O179" s="204"/>
      <c r="P179" s="204"/>
      <c r="Q179" s="204"/>
      <c r="R179" s="204"/>
      <c r="S179" s="204"/>
      <c r="T179" s="20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9" t="s">
        <v>151</v>
      </c>
      <c r="AU179" s="199" t="s">
        <v>86</v>
      </c>
      <c r="AV179" s="13" t="s">
        <v>86</v>
      </c>
      <c r="AW179" s="13" t="s">
        <v>32</v>
      </c>
      <c r="AX179" s="13" t="s">
        <v>84</v>
      </c>
      <c r="AY179" s="199" t="s">
        <v>141</v>
      </c>
    </row>
    <row r="180" s="2" customFormat="1" ht="21.75" customHeight="1">
      <c r="A180" s="37"/>
      <c r="B180" s="183"/>
      <c r="C180" s="184" t="s">
        <v>221</v>
      </c>
      <c r="D180" s="184" t="s">
        <v>144</v>
      </c>
      <c r="E180" s="185" t="s">
        <v>222</v>
      </c>
      <c r="F180" s="186" t="s">
        <v>223</v>
      </c>
      <c r="G180" s="187" t="s">
        <v>165</v>
      </c>
      <c r="H180" s="188">
        <v>9.9380000000000006</v>
      </c>
      <c r="I180" s="189"/>
      <c r="J180" s="190">
        <f>ROUND(I180*H180,2)</f>
        <v>0</v>
      </c>
      <c r="K180" s="186" t="s">
        <v>148</v>
      </c>
      <c r="L180" s="38"/>
      <c r="M180" s="191" t="s">
        <v>1</v>
      </c>
      <c r="N180" s="192" t="s">
        <v>41</v>
      </c>
      <c r="O180" s="76"/>
      <c r="P180" s="193">
        <f>O180*H180</f>
        <v>0</v>
      </c>
      <c r="Q180" s="193">
        <v>0</v>
      </c>
      <c r="R180" s="193">
        <f>Q180*H180</f>
        <v>0</v>
      </c>
      <c r="S180" s="193">
        <v>0.043999999999999997</v>
      </c>
      <c r="T180" s="194">
        <f>S180*H180</f>
        <v>0.43727199999999999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5" t="s">
        <v>149</v>
      </c>
      <c r="AT180" s="195" t="s">
        <v>144</v>
      </c>
      <c r="AU180" s="195" t="s">
        <v>86</v>
      </c>
      <c r="AY180" s="18" t="s">
        <v>141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8" t="s">
        <v>84</v>
      </c>
      <c r="BK180" s="196">
        <f>ROUND(I180*H180,2)</f>
        <v>0</v>
      </c>
      <c r="BL180" s="18" t="s">
        <v>149</v>
      </c>
      <c r="BM180" s="195" t="s">
        <v>224</v>
      </c>
    </row>
    <row r="181" s="2" customFormat="1" ht="21.75" customHeight="1">
      <c r="A181" s="37"/>
      <c r="B181" s="183"/>
      <c r="C181" s="184" t="s">
        <v>225</v>
      </c>
      <c r="D181" s="184" t="s">
        <v>144</v>
      </c>
      <c r="E181" s="185" t="s">
        <v>226</v>
      </c>
      <c r="F181" s="186" t="s">
        <v>227</v>
      </c>
      <c r="G181" s="187" t="s">
        <v>147</v>
      </c>
      <c r="H181" s="188">
        <v>8.0299999999999994</v>
      </c>
      <c r="I181" s="189"/>
      <c r="J181" s="190">
        <f>ROUND(I181*H181,2)</f>
        <v>0</v>
      </c>
      <c r="K181" s="186" t="s">
        <v>148</v>
      </c>
      <c r="L181" s="38"/>
      <c r="M181" s="191" t="s">
        <v>1</v>
      </c>
      <c r="N181" s="192" t="s">
        <v>41</v>
      </c>
      <c r="O181" s="76"/>
      <c r="P181" s="193">
        <f>O181*H181</f>
        <v>0</v>
      </c>
      <c r="Q181" s="193">
        <v>0</v>
      </c>
      <c r="R181" s="193">
        <f>Q181*H181</f>
        <v>0</v>
      </c>
      <c r="S181" s="193">
        <v>0.035000000000000003</v>
      </c>
      <c r="T181" s="194">
        <f>S181*H181</f>
        <v>0.28105000000000002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149</v>
      </c>
      <c r="AT181" s="195" t="s">
        <v>144</v>
      </c>
      <c r="AU181" s="195" t="s">
        <v>86</v>
      </c>
      <c r="AY181" s="18" t="s">
        <v>141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8" t="s">
        <v>84</v>
      </c>
      <c r="BK181" s="196">
        <f>ROUND(I181*H181,2)</f>
        <v>0</v>
      </c>
      <c r="BL181" s="18" t="s">
        <v>149</v>
      </c>
      <c r="BM181" s="195" t="s">
        <v>228</v>
      </c>
    </row>
    <row r="182" s="13" customFormat="1">
      <c r="A182" s="13"/>
      <c r="B182" s="197"/>
      <c r="C182" s="13"/>
      <c r="D182" s="198" t="s">
        <v>151</v>
      </c>
      <c r="E182" s="199" t="s">
        <v>1</v>
      </c>
      <c r="F182" s="200" t="s">
        <v>229</v>
      </c>
      <c r="G182" s="13"/>
      <c r="H182" s="201">
        <v>8.0299999999999994</v>
      </c>
      <c r="I182" s="202"/>
      <c r="J182" s="13"/>
      <c r="K182" s="13"/>
      <c r="L182" s="197"/>
      <c r="M182" s="203"/>
      <c r="N182" s="204"/>
      <c r="O182" s="204"/>
      <c r="P182" s="204"/>
      <c r="Q182" s="204"/>
      <c r="R182" s="204"/>
      <c r="S182" s="204"/>
      <c r="T182" s="20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9" t="s">
        <v>151</v>
      </c>
      <c r="AU182" s="199" t="s">
        <v>86</v>
      </c>
      <c r="AV182" s="13" t="s">
        <v>86</v>
      </c>
      <c r="AW182" s="13" t="s">
        <v>32</v>
      </c>
      <c r="AX182" s="13" t="s">
        <v>84</v>
      </c>
      <c r="AY182" s="199" t="s">
        <v>141</v>
      </c>
    </row>
    <row r="183" s="2" customFormat="1" ht="21.75" customHeight="1">
      <c r="A183" s="37"/>
      <c r="B183" s="183"/>
      <c r="C183" s="184" t="s">
        <v>230</v>
      </c>
      <c r="D183" s="184" t="s">
        <v>144</v>
      </c>
      <c r="E183" s="185" t="s">
        <v>231</v>
      </c>
      <c r="F183" s="186" t="s">
        <v>232</v>
      </c>
      <c r="G183" s="187" t="s">
        <v>147</v>
      </c>
      <c r="H183" s="188">
        <v>3.2330000000000001</v>
      </c>
      <c r="I183" s="189"/>
      <c r="J183" s="190">
        <f>ROUND(I183*H183,2)</f>
        <v>0</v>
      </c>
      <c r="K183" s="186" t="s">
        <v>148</v>
      </c>
      <c r="L183" s="38"/>
      <c r="M183" s="191" t="s">
        <v>1</v>
      </c>
      <c r="N183" s="192" t="s">
        <v>41</v>
      </c>
      <c r="O183" s="76"/>
      <c r="P183" s="193">
        <f>O183*H183</f>
        <v>0</v>
      </c>
      <c r="Q183" s="193">
        <v>0</v>
      </c>
      <c r="R183" s="193">
        <f>Q183*H183</f>
        <v>0</v>
      </c>
      <c r="S183" s="193">
        <v>0.060999999999999999</v>
      </c>
      <c r="T183" s="194">
        <f>S183*H183</f>
        <v>0.197213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149</v>
      </c>
      <c r="AT183" s="195" t="s">
        <v>144</v>
      </c>
      <c r="AU183" s="195" t="s">
        <v>86</v>
      </c>
      <c r="AY183" s="18" t="s">
        <v>141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8" t="s">
        <v>84</v>
      </c>
      <c r="BK183" s="196">
        <f>ROUND(I183*H183,2)</f>
        <v>0</v>
      </c>
      <c r="BL183" s="18" t="s">
        <v>149</v>
      </c>
      <c r="BM183" s="195" t="s">
        <v>233</v>
      </c>
    </row>
    <row r="184" s="13" customFormat="1">
      <c r="A184" s="13"/>
      <c r="B184" s="197"/>
      <c r="C184" s="13"/>
      <c r="D184" s="198" t="s">
        <v>151</v>
      </c>
      <c r="E184" s="199" t="s">
        <v>1</v>
      </c>
      <c r="F184" s="200" t="s">
        <v>234</v>
      </c>
      <c r="G184" s="13"/>
      <c r="H184" s="201">
        <v>3.2330000000000001</v>
      </c>
      <c r="I184" s="202"/>
      <c r="J184" s="13"/>
      <c r="K184" s="13"/>
      <c r="L184" s="197"/>
      <c r="M184" s="203"/>
      <c r="N184" s="204"/>
      <c r="O184" s="204"/>
      <c r="P184" s="204"/>
      <c r="Q184" s="204"/>
      <c r="R184" s="204"/>
      <c r="S184" s="204"/>
      <c r="T184" s="20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9" t="s">
        <v>151</v>
      </c>
      <c r="AU184" s="199" t="s">
        <v>86</v>
      </c>
      <c r="AV184" s="13" t="s">
        <v>86</v>
      </c>
      <c r="AW184" s="13" t="s">
        <v>32</v>
      </c>
      <c r="AX184" s="13" t="s">
        <v>84</v>
      </c>
      <c r="AY184" s="199" t="s">
        <v>141</v>
      </c>
    </row>
    <row r="185" s="2" customFormat="1" ht="16.5" customHeight="1">
      <c r="A185" s="37"/>
      <c r="B185" s="183"/>
      <c r="C185" s="184" t="s">
        <v>235</v>
      </c>
      <c r="D185" s="184" t="s">
        <v>144</v>
      </c>
      <c r="E185" s="185" t="s">
        <v>236</v>
      </c>
      <c r="F185" s="186" t="s">
        <v>237</v>
      </c>
      <c r="G185" s="187" t="s">
        <v>147</v>
      </c>
      <c r="H185" s="188">
        <v>17.533000000000001</v>
      </c>
      <c r="I185" s="189"/>
      <c r="J185" s="190">
        <f>ROUND(I185*H185,2)</f>
        <v>0</v>
      </c>
      <c r="K185" s="186" t="s">
        <v>148</v>
      </c>
      <c r="L185" s="38"/>
      <c r="M185" s="191" t="s">
        <v>1</v>
      </c>
      <c r="N185" s="192" t="s">
        <v>41</v>
      </c>
      <c r="O185" s="76"/>
      <c r="P185" s="193">
        <f>O185*H185</f>
        <v>0</v>
      </c>
      <c r="Q185" s="193">
        <v>0</v>
      </c>
      <c r="R185" s="193">
        <f>Q185*H185</f>
        <v>0</v>
      </c>
      <c r="S185" s="193">
        <v>0.075999999999999998</v>
      </c>
      <c r="T185" s="194">
        <f>S185*H185</f>
        <v>1.332508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149</v>
      </c>
      <c r="AT185" s="195" t="s">
        <v>144</v>
      </c>
      <c r="AU185" s="195" t="s">
        <v>86</v>
      </c>
      <c r="AY185" s="18" t="s">
        <v>141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8" t="s">
        <v>84</v>
      </c>
      <c r="BK185" s="196">
        <f>ROUND(I185*H185,2)</f>
        <v>0</v>
      </c>
      <c r="BL185" s="18" t="s">
        <v>149</v>
      </c>
      <c r="BM185" s="195" t="s">
        <v>238</v>
      </c>
    </row>
    <row r="186" s="13" customFormat="1">
      <c r="A186" s="13"/>
      <c r="B186" s="197"/>
      <c r="C186" s="13"/>
      <c r="D186" s="198" t="s">
        <v>151</v>
      </c>
      <c r="E186" s="199" t="s">
        <v>1</v>
      </c>
      <c r="F186" s="200" t="s">
        <v>239</v>
      </c>
      <c r="G186" s="13"/>
      <c r="H186" s="201">
        <v>17.533000000000001</v>
      </c>
      <c r="I186" s="202"/>
      <c r="J186" s="13"/>
      <c r="K186" s="13"/>
      <c r="L186" s="197"/>
      <c r="M186" s="203"/>
      <c r="N186" s="204"/>
      <c r="O186" s="204"/>
      <c r="P186" s="204"/>
      <c r="Q186" s="204"/>
      <c r="R186" s="204"/>
      <c r="S186" s="204"/>
      <c r="T186" s="20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9" t="s">
        <v>151</v>
      </c>
      <c r="AU186" s="199" t="s">
        <v>86</v>
      </c>
      <c r="AV186" s="13" t="s">
        <v>86</v>
      </c>
      <c r="AW186" s="13" t="s">
        <v>32</v>
      </c>
      <c r="AX186" s="13" t="s">
        <v>84</v>
      </c>
      <c r="AY186" s="199" t="s">
        <v>141</v>
      </c>
    </row>
    <row r="187" s="2" customFormat="1" ht="16.5" customHeight="1">
      <c r="A187" s="37"/>
      <c r="B187" s="183"/>
      <c r="C187" s="184" t="s">
        <v>240</v>
      </c>
      <c r="D187" s="184" t="s">
        <v>144</v>
      </c>
      <c r="E187" s="185" t="s">
        <v>241</v>
      </c>
      <c r="F187" s="186" t="s">
        <v>242</v>
      </c>
      <c r="G187" s="187" t="s">
        <v>147</v>
      </c>
      <c r="H187" s="188">
        <v>3.1909999999999998</v>
      </c>
      <c r="I187" s="189"/>
      <c r="J187" s="190">
        <f>ROUND(I187*H187,2)</f>
        <v>0</v>
      </c>
      <c r="K187" s="186" t="s">
        <v>148</v>
      </c>
      <c r="L187" s="38"/>
      <c r="M187" s="191" t="s">
        <v>1</v>
      </c>
      <c r="N187" s="192" t="s">
        <v>41</v>
      </c>
      <c r="O187" s="76"/>
      <c r="P187" s="193">
        <f>O187*H187</f>
        <v>0</v>
      </c>
      <c r="Q187" s="193">
        <v>0</v>
      </c>
      <c r="R187" s="193">
        <f>Q187*H187</f>
        <v>0</v>
      </c>
      <c r="S187" s="193">
        <v>0.063</v>
      </c>
      <c r="T187" s="194">
        <f>S187*H187</f>
        <v>0.20103299999999999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149</v>
      </c>
      <c r="AT187" s="195" t="s">
        <v>144</v>
      </c>
      <c r="AU187" s="195" t="s">
        <v>86</v>
      </c>
      <c r="AY187" s="18" t="s">
        <v>141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8" t="s">
        <v>84</v>
      </c>
      <c r="BK187" s="196">
        <f>ROUND(I187*H187,2)</f>
        <v>0</v>
      </c>
      <c r="BL187" s="18" t="s">
        <v>149</v>
      </c>
      <c r="BM187" s="195" t="s">
        <v>243</v>
      </c>
    </row>
    <row r="188" s="13" customFormat="1">
      <c r="A188" s="13"/>
      <c r="B188" s="197"/>
      <c r="C188" s="13"/>
      <c r="D188" s="198" t="s">
        <v>151</v>
      </c>
      <c r="E188" s="199" t="s">
        <v>1</v>
      </c>
      <c r="F188" s="200" t="s">
        <v>244</v>
      </c>
      <c r="G188" s="13"/>
      <c r="H188" s="201">
        <v>3.1909999999999998</v>
      </c>
      <c r="I188" s="202"/>
      <c r="J188" s="13"/>
      <c r="K188" s="13"/>
      <c r="L188" s="197"/>
      <c r="M188" s="203"/>
      <c r="N188" s="204"/>
      <c r="O188" s="204"/>
      <c r="P188" s="204"/>
      <c r="Q188" s="204"/>
      <c r="R188" s="204"/>
      <c r="S188" s="204"/>
      <c r="T188" s="20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9" t="s">
        <v>151</v>
      </c>
      <c r="AU188" s="199" t="s">
        <v>86</v>
      </c>
      <c r="AV188" s="13" t="s">
        <v>86</v>
      </c>
      <c r="AW188" s="13" t="s">
        <v>32</v>
      </c>
      <c r="AX188" s="13" t="s">
        <v>84</v>
      </c>
      <c r="AY188" s="199" t="s">
        <v>141</v>
      </c>
    </row>
    <row r="189" s="2" customFormat="1" ht="21.75" customHeight="1">
      <c r="A189" s="37"/>
      <c r="B189" s="183"/>
      <c r="C189" s="184" t="s">
        <v>7</v>
      </c>
      <c r="D189" s="184" t="s">
        <v>144</v>
      </c>
      <c r="E189" s="185" t="s">
        <v>245</v>
      </c>
      <c r="F189" s="186" t="s">
        <v>246</v>
      </c>
      <c r="G189" s="187" t="s">
        <v>247</v>
      </c>
      <c r="H189" s="188">
        <v>1</v>
      </c>
      <c r="I189" s="189"/>
      <c r="J189" s="190">
        <f>ROUND(I189*H189,2)</f>
        <v>0</v>
      </c>
      <c r="K189" s="186" t="s">
        <v>148</v>
      </c>
      <c r="L189" s="38"/>
      <c r="M189" s="191" t="s">
        <v>1</v>
      </c>
      <c r="N189" s="192" t="s">
        <v>41</v>
      </c>
      <c r="O189" s="76"/>
      <c r="P189" s="193">
        <f>O189*H189</f>
        <v>0</v>
      </c>
      <c r="Q189" s="193">
        <v>0</v>
      </c>
      <c r="R189" s="193">
        <f>Q189*H189</f>
        <v>0</v>
      </c>
      <c r="S189" s="193">
        <v>0.069000000000000006</v>
      </c>
      <c r="T189" s="194">
        <f>S189*H189</f>
        <v>0.069000000000000006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149</v>
      </c>
      <c r="AT189" s="195" t="s">
        <v>144</v>
      </c>
      <c r="AU189" s="195" t="s">
        <v>86</v>
      </c>
      <c r="AY189" s="18" t="s">
        <v>141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8" t="s">
        <v>84</v>
      </c>
      <c r="BK189" s="196">
        <f>ROUND(I189*H189,2)</f>
        <v>0</v>
      </c>
      <c r="BL189" s="18" t="s">
        <v>149</v>
      </c>
      <c r="BM189" s="195" t="s">
        <v>248</v>
      </c>
    </row>
    <row r="190" s="13" customFormat="1">
      <c r="A190" s="13"/>
      <c r="B190" s="197"/>
      <c r="C190" s="13"/>
      <c r="D190" s="198" t="s">
        <v>151</v>
      </c>
      <c r="E190" s="199" t="s">
        <v>1</v>
      </c>
      <c r="F190" s="200" t="s">
        <v>249</v>
      </c>
      <c r="G190" s="13"/>
      <c r="H190" s="201">
        <v>1</v>
      </c>
      <c r="I190" s="202"/>
      <c r="J190" s="13"/>
      <c r="K190" s="13"/>
      <c r="L190" s="197"/>
      <c r="M190" s="203"/>
      <c r="N190" s="204"/>
      <c r="O190" s="204"/>
      <c r="P190" s="204"/>
      <c r="Q190" s="204"/>
      <c r="R190" s="204"/>
      <c r="S190" s="204"/>
      <c r="T190" s="20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9" t="s">
        <v>151</v>
      </c>
      <c r="AU190" s="199" t="s">
        <v>86</v>
      </c>
      <c r="AV190" s="13" t="s">
        <v>86</v>
      </c>
      <c r="AW190" s="13" t="s">
        <v>32</v>
      </c>
      <c r="AX190" s="13" t="s">
        <v>84</v>
      </c>
      <c r="AY190" s="199" t="s">
        <v>141</v>
      </c>
    </row>
    <row r="191" s="2" customFormat="1" ht="21.75" customHeight="1">
      <c r="A191" s="37"/>
      <c r="B191" s="183"/>
      <c r="C191" s="184" t="s">
        <v>250</v>
      </c>
      <c r="D191" s="184" t="s">
        <v>144</v>
      </c>
      <c r="E191" s="185" t="s">
        <v>251</v>
      </c>
      <c r="F191" s="186" t="s">
        <v>252</v>
      </c>
      <c r="G191" s="187" t="s">
        <v>147</v>
      </c>
      <c r="H191" s="188">
        <v>0.59999999999999998</v>
      </c>
      <c r="I191" s="189"/>
      <c r="J191" s="190">
        <f>ROUND(I191*H191,2)</f>
        <v>0</v>
      </c>
      <c r="K191" s="186" t="s">
        <v>148</v>
      </c>
      <c r="L191" s="38"/>
      <c r="M191" s="191" t="s">
        <v>1</v>
      </c>
      <c r="N191" s="192" t="s">
        <v>41</v>
      </c>
      <c r="O191" s="76"/>
      <c r="P191" s="193">
        <f>O191*H191</f>
        <v>0</v>
      </c>
      <c r="Q191" s="193">
        <v>0</v>
      </c>
      <c r="R191" s="193">
        <f>Q191*H191</f>
        <v>0</v>
      </c>
      <c r="S191" s="193">
        <v>0.187</v>
      </c>
      <c r="T191" s="194">
        <f>S191*H191</f>
        <v>0.11219999999999999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149</v>
      </c>
      <c r="AT191" s="195" t="s">
        <v>144</v>
      </c>
      <c r="AU191" s="195" t="s">
        <v>86</v>
      </c>
      <c r="AY191" s="18" t="s">
        <v>141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8" t="s">
        <v>84</v>
      </c>
      <c r="BK191" s="196">
        <f>ROUND(I191*H191,2)</f>
        <v>0</v>
      </c>
      <c r="BL191" s="18" t="s">
        <v>149</v>
      </c>
      <c r="BM191" s="195" t="s">
        <v>253</v>
      </c>
    </row>
    <row r="192" s="13" customFormat="1">
      <c r="A192" s="13"/>
      <c r="B192" s="197"/>
      <c r="C192" s="13"/>
      <c r="D192" s="198" t="s">
        <v>151</v>
      </c>
      <c r="E192" s="199" t="s">
        <v>1</v>
      </c>
      <c r="F192" s="200" t="s">
        <v>254</v>
      </c>
      <c r="G192" s="13"/>
      <c r="H192" s="201">
        <v>0.59999999999999998</v>
      </c>
      <c r="I192" s="202"/>
      <c r="J192" s="13"/>
      <c r="K192" s="13"/>
      <c r="L192" s="197"/>
      <c r="M192" s="203"/>
      <c r="N192" s="204"/>
      <c r="O192" s="204"/>
      <c r="P192" s="204"/>
      <c r="Q192" s="204"/>
      <c r="R192" s="204"/>
      <c r="S192" s="204"/>
      <c r="T192" s="20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9" t="s">
        <v>151</v>
      </c>
      <c r="AU192" s="199" t="s">
        <v>86</v>
      </c>
      <c r="AV192" s="13" t="s">
        <v>86</v>
      </c>
      <c r="AW192" s="13" t="s">
        <v>32</v>
      </c>
      <c r="AX192" s="13" t="s">
        <v>84</v>
      </c>
      <c r="AY192" s="199" t="s">
        <v>141</v>
      </c>
    </row>
    <row r="193" s="2" customFormat="1" ht="21.75" customHeight="1">
      <c r="A193" s="37"/>
      <c r="B193" s="183"/>
      <c r="C193" s="184" t="s">
        <v>255</v>
      </c>
      <c r="D193" s="184" t="s">
        <v>144</v>
      </c>
      <c r="E193" s="185" t="s">
        <v>256</v>
      </c>
      <c r="F193" s="186" t="s">
        <v>257</v>
      </c>
      <c r="G193" s="187" t="s">
        <v>147</v>
      </c>
      <c r="H193" s="188">
        <v>150</v>
      </c>
      <c r="I193" s="189"/>
      <c r="J193" s="190">
        <f>ROUND(I193*H193,2)</f>
        <v>0</v>
      </c>
      <c r="K193" s="186" t="s">
        <v>148</v>
      </c>
      <c r="L193" s="38"/>
      <c r="M193" s="191" t="s">
        <v>1</v>
      </c>
      <c r="N193" s="192" t="s">
        <v>41</v>
      </c>
      <c r="O193" s="76"/>
      <c r="P193" s="193">
        <f>O193*H193</f>
        <v>0</v>
      </c>
      <c r="Q193" s="193">
        <v>0</v>
      </c>
      <c r="R193" s="193">
        <f>Q193*H193</f>
        <v>0</v>
      </c>
      <c r="S193" s="193">
        <v>0.01</v>
      </c>
      <c r="T193" s="194">
        <f>S193*H193</f>
        <v>1.5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5" t="s">
        <v>149</v>
      </c>
      <c r="AT193" s="195" t="s">
        <v>144</v>
      </c>
      <c r="AU193" s="195" t="s">
        <v>86</v>
      </c>
      <c r="AY193" s="18" t="s">
        <v>141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8" t="s">
        <v>84</v>
      </c>
      <c r="BK193" s="196">
        <f>ROUND(I193*H193,2)</f>
        <v>0</v>
      </c>
      <c r="BL193" s="18" t="s">
        <v>149</v>
      </c>
      <c r="BM193" s="195" t="s">
        <v>258</v>
      </c>
    </row>
    <row r="194" s="15" customFormat="1">
      <c r="A194" s="15"/>
      <c r="B194" s="214"/>
      <c r="C194" s="15"/>
      <c r="D194" s="198" t="s">
        <v>151</v>
      </c>
      <c r="E194" s="215" t="s">
        <v>1</v>
      </c>
      <c r="F194" s="216" t="s">
        <v>259</v>
      </c>
      <c r="G194" s="15"/>
      <c r="H194" s="215" t="s">
        <v>1</v>
      </c>
      <c r="I194" s="217"/>
      <c r="J194" s="15"/>
      <c r="K194" s="15"/>
      <c r="L194" s="214"/>
      <c r="M194" s="218"/>
      <c r="N194" s="219"/>
      <c r="O194" s="219"/>
      <c r="P194" s="219"/>
      <c r="Q194" s="219"/>
      <c r="R194" s="219"/>
      <c r="S194" s="219"/>
      <c r="T194" s="22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15" t="s">
        <v>151</v>
      </c>
      <c r="AU194" s="215" t="s">
        <v>86</v>
      </c>
      <c r="AV194" s="15" t="s">
        <v>84</v>
      </c>
      <c r="AW194" s="15" t="s">
        <v>32</v>
      </c>
      <c r="AX194" s="15" t="s">
        <v>76</v>
      </c>
      <c r="AY194" s="215" t="s">
        <v>141</v>
      </c>
    </row>
    <row r="195" s="13" customFormat="1">
      <c r="A195" s="13"/>
      <c r="B195" s="197"/>
      <c r="C195" s="13"/>
      <c r="D195" s="198" t="s">
        <v>151</v>
      </c>
      <c r="E195" s="199" t="s">
        <v>1</v>
      </c>
      <c r="F195" s="200" t="s">
        <v>260</v>
      </c>
      <c r="G195" s="13"/>
      <c r="H195" s="201">
        <v>150</v>
      </c>
      <c r="I195" s="202"/>
      <c r="J195" s="13"/>
      <c r="K195" s="13"/>
      <c r="L195" s="197"/>
      <c r="M195" s="203"/>
      <c r="N195" s="204"/>
      <c r="O195" s="204"/>
      <c r="P195" s="204"/>
      <c r="Q195" s="204"/>
      <c r="R195" s="204"/>
      <c r="S195" s="204"/>
      <c r="T195" s="20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9" t="s">
        <v>151</v>
      </c>
      <c r="AU195" s="199" t="s">
        <v>86</v>
      </c>
      <c r="AV195" s="13" t="s">
        <v>86</v>
      </c>
      <c r="AW195" s="13" t="s">
        <v>32</v>
      </c>
      <c r="AX195" s="13" t="s">
        <v>84</v>
      </c>
      <c r="AY195" s="199" t="s">
        <v>141</v>
      </c>
    </row>
    <row r="196" s="2" customFormat="1" ht="21.75" customHeight="1">
      <c r="A196" s="37"/>
      <c r="B196" s="183"/>
      <c r="C196" s="184" t="s">
        <v>261</v>
      </c>
      <c r="D196" s="184" t="s">
        <v>144</v>
      </c>
      <c r="E196" s="185" t="s">
        <v>262</v>
      </c>
      <c r="F196" s="186" t="s">
        <v>263</v>
      </c>
      <c r="G196" s="187" t="s">
        <v>147</v>
      </c>
      <c r="H196" s="188">
        <v>272.13600000000002</v>
      </c>
      <c r="I196" s="189"/>
      <c r="J196" s="190">
        <f>ROUND(I196*H196,2)</f>
        <v>0</v>
      </c>
      <c r="K196" s="186" t="s">
        <v>148</v>
      </c>
      <c r="L196" s="38"/>
      <c r="M196" s="191" t="s">
        <v>1</v>
      </c>
      <c r="N196" s="192" t="s">
        <v>41</v>
      </c>
      <c r="O196" s="76"/>
      <c r="P196" s="193">
        <f>O196*H196</f>
        <v>0</v>
      </c>
      <c r="Q196" s="193">
        <v>0</v>
      </c>
      <c r="R196" s="193">
        <f>Q196*H196</f>
        <v>0</v>
      </c>
      <c r="S196" s="193">
        <v>0.068000000000000005</v>
      </c>
      <c r="T196" s="194">
        <f>S196*H196</f>
        <v>18.505248000000002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5" t="s">
        <v>149</v>
      </c>
      <c r="AT196" s="195" t="s">
        <v>144</v>
      </c>
      <c r="AU196" s="195" t="s">
        <v>86</v>
      </c>
      <c r="AY196" s="18" t="s">
        <v>141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8" t="s">
        <v>84</v>
      </c>
      <c r="BK196" s="196">
        <f>ROUND(I196*H196,2)</f>
        <v>0</v>
      </c>
      <c r="BL196" s="18" t="s">
        <v>149</v>
      </c>
      <c r="BM196" s="195" t="s">
        <v>264</v>
      </c>
    </row>
    <row r="197" s="13" customFormat="1">
      <c r="A197" s="13"/>
      <c r="B197" s="197"/>
      <c r="C197" s="13"/>
      <c r="D197" s="198" t="s">
        <v>151</v>
      </c>
      <c r="E197" s="199" t="s">
        <v>1</v>
      </c>
      <c r="F197" s="200" t="s">
        <v>265</v>
      </c>
      <c r="G197" s="13"/>
      <c r="H197" s="201">
        <v>150.62100000000001</v>
      </c>
      <c r="I197" s="202"/>
      <c r="J197" s="13"/>
      <c r="K197" s="13"/>
      <c r="L197" s="197"/>
      <c r="M197" s="203"/>
      <c r="N197" s="204"/>
      <c r="O197" s="204"/>
      <c r="P197" s="204"/>
      <c r="Q197" s="204"/>
      <c r="R197" s="204"/>
      <c r="S197" s="204"/>
      <c r="T197" s="20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9" t="s">
        <v>151</v>
      </c>
      <c r="AU197" s="199" t="s">
        <v>86</v>
      </c>
      <c r="AV197" s="13" t="s">
        <v>86</v>
      </c>
      <c r="AW197" s="13" t="s">
        <v>32</v>
      </c>
      <c r="AX197" s="13" t="s">
        <v>76</v>
      </c>
      <c r="AY197" s="199" t="s">
        <v>141</v>
      </c>
    </row>
    <row r="198" s="13" customFormat="1">
      <c r="A198" s="13"/>
      <c r="B198" s="197"/>
      <c r="C198" s="13"/>
      <c r="D198" s="198" t="s">
        <v>151</v>
      </c>
      <c r="E198" s="199" t="s">
        <v>1</v>
      </c>
      <c r="F198" s="200" t="s">
        <v>266</v>
      </c>
      <c r="G198" s="13"/>
      <c r="H198" s="201">
        <v>117.015</v>
      </c>
      <c r="I198" s="202"/>
      <c r="J198" s="13"/>
      <c r="K198" s="13"/>
      <c r="L198" s="197"/>
      <c r="M198" s="203"/>
      <c r="N198" s="204"/>
      <c r="O198" s="204"/>
      <c r="P198" s="204"/>
      <c r="Q198" s="204"/>
      <c r="R198" s="204"/>
      <c r="S198" s="204"/>
      <c r="T198" s="20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9" t="s">
        <v>151</v>
      </c>
      <c r="AU198" s="199" t="s">
        <v>86</v>
      </c>
      <c r="AV198" s="13" t="s">
        <v>86</v>
      </c>
      <c r="AW198" s="13" t="s">
        <v>32</v>
      </c>
      <c r="AX198" s="13" t="s">
        <v>76</v>
      </c>
      <c r="AY198" s="199" t="s">
        <v>141</v>
      </c>
    </row>
    <row r="199" s="13" customFormat="1">
      <c r="A199" s="13"/>
      <c r="B199" s="197"/>
      <c r="C199" s="13"/>
      <c r="D199" s="198" t="s">
        <v>151</v>
      </c>
      <c r="E199" s="199" t="s">
        <v>1</v>
      </c>
      <c r="F199" s="200" t="s">
        <v>267</v>
      </c>
      <c r="G199" s="13"/>
      <c r="H199" s="201">
        <v>4.5</v>
      </c>
      <c r="I199" s="202"/>
      <c r="J199" s="13"/>
      <c r="K199" s="13"/>
      <c r="L199" s="197"/>
      <c r="M199" s="203"/>
      <c r="N199" s="204"/>
      <c r="O199" s="204"/>
      <c r="P199" s="204"/>
      <c r="Q199" s="204"/>
      <c r="R199" s="204"/>
      <c r="S199" s="204"/>
      <c r="T199" s="20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9" t="s">
        <v>151</v>
      </c>
      <c r="AU199" s="199" t="s">
        <v>86</v>
      </c>
      <c r="AV199" s="13" t="s">
        <v>86</v>
      </c>
      <c r="AW199" s="13" t="s">
        <v>32</v>
      </c>
      <c r="AX199" s="13" t="s">
        <v>76</v>
      </c>
      <c r="AY199" s="199" t="s">
        <v>141</v>
      </c>
    </row>
    <row r="200" s="14" customFormat="1">
      <c r="A200" s="14"/>
      <c r="B200" s="206"/>
      <c r="C200" s="14"/>
      <c r="D200" s="198" t="s">
        <v>151</v>
      </c>
      <c r="E200" s="207" t="s">
        <v>1</v>
      </c>
      <c r="F200" s="208" t="s">
        <v>154</v>
      </c>
      <c r="G200" s="14"/>
      <c r="H200" s="209">
        <v>272.13600000000002</v>
      </c>
      <c r="I200" s="210"/>
      <c r="J200" s="14"/>
      <c r="K200" s="14"/>
      <c r="L200" s="206"/>
      <c r="M200" s="211"/>
      <c r="N200" s="212"/>
      <c r="O200" s="212"/>
      <c r="P200" s="212"/>
      <c r="Q200" s="212"/>
      <c r="R200" s="212"/>
      <c r="S200" s="212"/>
      <c r="T200" s="21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7" t="s">
        <v>151</v>
      </c>
      <c r="AU200" s="207" t="s">
        <v>86</v>
      </c>
      <c r="AV200" s="14" t="s">
        <v>149</v>
      </c>
      <c r="AW200" s="14" t="s">
        <v>32</v>
      </c>
      <c r="AX200" s="14" t="s">
        <v>84</v>
      </c>
      <c r="AY200" s="207" t="s">
        <v>141</v>
      </c>
    </row>
    <row r="201" s="12" customFormat="1" ht="22.8" customHeight="1">
      <c r="A201" s="12"/>
      <c r="B201" s="170"/>
      <c r="C201" s="12"/>
      <c r="D201" s="171" t="s">
        <v>75</v>
      </c>
      <c r="E201" s="181" t="s">
        <v>268</v>
      </c>
      <c r="F201" s="181" t="s">
        <v>269</v>
      </c>
      <c r="G201" s="12"/>
      <c r="H201" s="12"/>
      <c r="I201" s="173"/>
      <c r="J201" s="182">
        <f>BK201</f>
        <v>0</v>
      </c>
      <c r="K201" s="12"/>
      <c r="L201" s="170"/>
      <c r="M201" s="175"/>
      <c r="N201" s="176"/>
      <c r="O201" s="176"/>
      <c r="P201" s="177">
        <f>SUM(P202:P206)</f>
        <v>0</v>
      </c>
      <c r="Q201" s="176"/>
      <c r="R201" s="177">
        <f>SUM(R202:R206)</f>
        <v>0</v>
      </c>
      <c r="S201" s="176"/>
      <c r="T201" s="178">
        <f>SUM(T202:T206)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71" t="s">
        <v>84</v>
      </c>
      <c r="AT201" s="179" t="s">
        <v>75</v>
      </c>
      <c r="AU201" s="179" t="s">
        <v>84</v>
      </c>
      <c r="AY201" s="171" t="s">
        <v>141</v>
      </c>
      <c r="BK201" s="180">
        <f>SUM(BK202:BK206)</f>
        <v>0</v>
      </c>
    </row>
    <row r="202" s="2" customFormat="1" ht="21.75" customHeight="1">
      <c r="A202" s="37"/>
      <c r="B202" s="183"/>
      <c r="C202" s="184" t="s">
        <v>270</v>
      </c>
      <c r="D202" s="184" t="s">
        <v>144</v>
      </c>
      <c r="E202" s="185" t="s">
        <v>271</v>
      </c>
      <c r="F202" s="186" t="s">
        <v>272</v>
      </c>
      <c r="G202" s="187" t="s">
        <v>273</v>
      </c>
      <c r="H202" s="188">
        <v>66.298000000000002</v>
      </c>
      <c r="I202" s="189"/>
      <c r="J202" s="190">
        <f>ROUND(I202*H202,2)</f>
        <v>0</v>
      </c>
      <c r="K202" s="186" t="s">
        <v>148</v>
      </c>
      <c r="L202" s="38"/>
      <c r="M202" s="191" t="s">
        <v>1</v>
      </c>
      <c r="N202" s="192" t="s">
        <v>41</v>
      </c>
      <c r="O202" s="76"/>
      <c r="P202" s="193">
        <f>O202*H202</f>
        <v>0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5" t="s">
        <v>149</v>
      </c>
      <c r="AT202" s="195" t="s">
        <v>144</v>
      </c>
      <c r="AU202" s="195" t="s">
        <v>86</v>
      </c>
      <c r="AY202" s="18" t="s">
        <v>141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8" t="s">
        <v>84</v>
      </c>
      <c r="BK202" s="196">
        <f>ROUND(I202*H202,2)</f>
        <v>0</v>
      </c>
      <c r="BL202" s="18" t="s">
        <v>149</v>
      </c>
      <c r="BM202" s="195" t="s">
        <v>274</v>
      </c>
    </row>
    <row r="203" s="2" customFormat="1" ht="21.75" customHeight="1">
      <c r="A203" s="37"/>
      <c r="B203" s="183"/>
      <c r="C203" s="184" t="s">
        <v>275</v>
      </c>
      <c r="D203" s="184" t="s">
        <v>144</v>
      </c>
      <c r="E203" s="185" t="s">
        <v>276</v>
      </c>
      <c r="F203" s="186" t="s">
        <v>277</v>
      </c>
      <c r="G203" s="187" t="s">
        <v>273</v>
      </c>
      <c r="H203" s="188">
        <v>66.298000000000002</v>
      </c>
      <c r="I203" s="189"/>
      <c r="J203" s="190">
        <f>ROUND(I203*H203,2)</f>
        <v>0</v>
      </c>
      <c r="K203" s="186" t="s">
        <v>148</v>
      </c>
      <c r="L203" s="38"/>
      <c r="M203" s="191" t="s">
        <v>1</v>
      </c>
      <c r="N203" s="192" t="s">
        <v>41</v>
      </c>
      <c r="O203" s="76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5" t="s">
        <v>149</v>
      </c>
      <c r="AT203" s="195" t="s">
        <v>144</v>
      </c>
      <c r="AU203" s="195" t="s">
        <v>86</v>
      </c>
      <c r="AY203" s="18" t="s">
        <v>141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8" t="s">
        <v>84</v>
      </c>
      <c r="BK203" s="196">
        <f>ROUND(I203*H203,2)</f>
        <v>0</v>
      </c>
      <c r="BL203" s="18" t="s">
        <v>149</v>
      </c>
      <c r="BM203" s="195" t="s">
        <v>278</v>
      </c>
    </row>
    <row r="204" s="2" customFormat="1" ht="21.75" customHeight="1">
      <c r="A204" s="37"/>
      <c r="B204" s="183"/>
      <c r="C204" s="184" t="s">
        <v>279</v>
      </c>
      <c r="D204" s="184" t="s">
        <v>144</v>
      </c>
      <c r="E204" s="185" t="s">
        <v>280</v>
      </c>
      <c r="F204" s="186" t="s">
        <v>281</v>
      </c>
      <c r="G204" s="187" t="s">
        <v>273</v>
      </c>
      <c r="H204" s="188">
        <v>833.53200000000004</v>
      </c>
      <c r="I204" s="189"/>
      <c r="J204" s="190">
        <f>ROUND(I204*H204,2)</f>
        <v>0</v>
      </c>
      <c r="K204" s="186" t="s">
        <v>148</v>
      </c>
      <c r="L204" s="38"/>
      <c r="M204" s="191" t="s">
        <v>1</v>
      </c>
      <c r="N204" s="192" t="s">
        <v>41</v>
      </c>
      <c r="O204" s="76"/>
      <c r="P204" s="193">
        <f>O204*H204</f>
        <v>0</v>
      </c>
      <c r="Q204" s="193">
        <v>0</v>
      </c>
      <c r="R204" s="193">
        <f>Q204*H204</f>
        <v>0</v>
      </c>
      <c r="S204" s="193">
        <v>0</v>
      </c>
      <c r="T204" s="19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5" t="s">
        <v>149</v>
      </c>
      <c r="AT204" s="195" t="s">
        <v>144</v>
      </c>
      <c r="AU204" s="195" t="s">
        <v>86</v>
      </c>
      <c r="AY204" s="18" t="s">
        <v>141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8" t="s">
        <v>84</v>
      </c>
      <c r="BK204" s="196">
        <f>ROUND(I204*H204,2)</f>
        <v>0</v>
      </c>
      <c r="BL204" s="18" t="s">
        <v>149</v>
      </c>
      <c r="BM204" s="195" t="s">
        <v>282</v>
      </c>
    </row>
    <row r="205" s="13" customFormat="1">
      <c r="A205" s="13"/>
      <c r="B205" s="197"/>
      <c r="C205" s="13"/>
      <c r="D205" s="198" t="s">
        <v>151</v>
      </c>
      <c r="E205" s="199" t="s">
        <v>1</v>
      </c>
      <c r="F205" s="200" t="s">
        <v>283</v>
      </c>
      <c r="G205" s="13"/>
      <c r="H205" s="201">
        <v>833.53200000000004</v>
      </c>
      <c r="I205" s="202"/>
      <c r="J205" s="13"/>
      <c r="K205" s="13"/>
      <c r="L205" s="197"/>
      <c r="M205" s="203"/>
      <c r="N205" s="204"/>
      <c r="O205" s="204"/>
      <c r="P205" s="204"/>
      <c r="Q205" s="204"/>
      <c r="R205" s="204"/>
      <c r="S205" s="204"/>
      <c r="T205" s="20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9" t="s">
        <v>151</v>
      </c>
      <c r="AU205" s="199" t="s">
        <v>86</v>
      </c>
      <c r="AV205" s="13" t="s">
        <v>86</v>
      </c>
      <c r="AW205" s="13" t="s">
        <v>32</v>
      </c>
      <c r="AX205" s="13" t="s">
        <v>84</v>
      </c>
      <c r="AY205" s="199" t="s">
        <v>141</v>
      </c>
    </row>
    <row r="206" s="2" customFormat="1" ht="21.75" customHeight="1">
      <c r="A206" s="37"/>
      <c r="B206" s="183"/>
      <c r="C206" s="184" t="s">
        <v>284</v>
      </c>
      <c r="D206" s="184" t="s">
        <v>144</v>
      </c>
      <c r="E206" s="185" t="s">
        <v>285</v>
      </c>
      <c r="F206" s="186" t="s">
        <v>286</v>
      </c>
      <c r="G206" s="187" t="s">
        <v>273</v>
      </c>
      <c r="H206" s="188">
        <v>59.537999999999997</v>
      </c>
      <c r="I206" s="189"/>
      <c r="J206" s="190">
        <f>ROUND(I206*H206,2)</f>
        <v>0</v>
      </c>
      <c r="K206" s="186" t="s">
        <v>148</v>
      </c>
      <c r="L206" s="38"/>
      <c r="M206" s="191" t="s">
        <v>1</v>
      </c>
      <c r="N206" s="192" t="s">
        <v>41</v>
      </c>
      <c r="O206" s="76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5" t="s">
        <v>149</v>
      </c>
      <c r="AT206" s="195" t="s">
        <v>144</v>
      </c>
      <c r="AU206" s="195" t="s">
        <v>86</v>
      </c>
      <c r="AY206" s="18" t="s">
        <v>141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8" t="s">
        <v>84</v>
      </c>
      <c r="BK206" s="196">
        <f>ROUND(I206*H206,2)</f>
        <v>0</v>
      </c>
      <c r="BL206" s="18" t="s">
        <v>149</v>
      </c>
      <c r="BM206" s="195" t="s">
        <v>287</v>
      </c>
    </row>
    <row r="207" s="12" customFormat="1" ht="22.8" customHeight="1">
      <c r="A207" s="12"/>
      <c r="B207" s="170"/>
      <c r="C207" s="12"/>
      <c r="D207" s="171" t="s">
        <v>75</v>
      </c>
      <c r="E207" s="181" t="s">
        <v>288</v>
      </c>
      <c r="F207" s="181" t="s">
        <v>289</v>
      </c>
      <c r="G207" s="12"/>
      <c r="H207" s="12"/>
      <c r="I207" s="173"/>
      <c r="J207" s="182">
        <f>BK207</f>
        <v>0</v>
      </c>
      <c r="K207" s="12"/>
      <c r="L207" s="170"/>
      <c r="M207" s="175"/>
      <c r="N207" s="176"/>
      <c r="O207" s="176"/>
      <c r="P207" s="177">
        <f>P208</f>
        <v>0</v>
      </c>
      <c r="Q207" s="176"/>
      <c r="R207" s="177">
        <f>R208</f>
        <v>0</v>
      </c>
      <c r="S207" s="176"/>
      <c r="T207" s="178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71" t="s">
        <v>84</v>
      </c>
      <c r="AT207" s="179" t="s">
        <v>75</v>
      </c>
      <c r="AU207" s="179" t="s">
        <v>84</v>
      </c>
      <c r="AY207" s="171" t="s">
        <v>141</v>
      </c>
      <c r="BK207" s="180">
        <f>BK208</f>
        <v>0</v>
      </c>
    </row>
    <row r="208" s="2" customFormat="1" ht="16.5" customHeight="1">
      <c r="A208" s="37"/>
      <c r="B208" s="183"/>
      <c r="C208" s="184" t="s">
        <v>290</v>
      </c>
      <c r="D208" s="184" t="s">
        <v>144</v>
      </c>
      <c r="E208" s="185" t="s">
        <v>291</v>
      </c>
      <c r="F208" s="186" t="s">
        <v>292</v>
      </c>
      <c r="G208" s="187" t="s">
        <v>273</v>
      </c>
      <c r="H208" s="188">
        <v>24.193999999999999</v>
      </c>
      <c r="I208" s="189"/>
      <c r="J208" s="190">
        <f>ROUND(I208*H208,2)</f>
        <v>0</v>
      </c>
      <c r="K208" s="186" t="s">
        <v>148</v>
      </c>
      <c r="L208" s="38"/>
      <c r="M208" s="191" t="s">
        <v>1</v>
      </c>
      <c r="N208" s="192" t="s">
        <v>41</v>
      </c>
      <c r="O208" s="76"/>
      <c r="P208" s="193">
        <f>O208*H208</f>
        <v>0</v>
      </c>
      <c r="Q208" s="193">
        <v>0</v>
      </c>
      <c r="R208" s="193">
        <f>Q208*H208</f>
        <v>0</v>
      </c>
      <c r="S208" s="193">
        <v>0</v>
      </c>
      <c r="T208" s="19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5" t="s">
        <v>149</v>
      </c>
      <c r="AT208" s="195" t="s">
        <v>144</v>
      </c>
      <c r="AU208" s="195" t="s">
        <v>86</v>
      </c>
      <c r="AY208" s="18" t="s">
        <v>141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8" t="s">
        <v>84</v>
      </c>
      <c r="BK208" s="196">
        <f>ROUND(I208*H208,2)</f>
        <v>0</v>
      </c>
      <c r="BL208" s="18" t="s">
        <v>149</v>
      </c>
      <c r="BM208" s="195" t="s">
        <v>293</v>
      </c>
    </row>
    <row r="209" s="12" customFormat="1" ht="25.92" customHeight="1">
      <c r="A209" s="12"/>
      <c r="B209" s="170"/>
      <c r="C209" s="12"/>
      <c r="D209" s="171" t="s">
        <v>75</v>
      </c>
      <c r="E209" s="172" t="s">
        <v>294</v>
      </c>
      <c r="F209" s="172" t="s">
        <v>295</v>
      </c>
      <c r="G209" s="12"/>
      <c r="H209" s="12"/>
      <c r="I209" s="173"/>
      <c r="J209" s="174">
        <f>BK209</f>
        <v>0</v>
      </c>
      <c r="K209" s="12"/>
      <c r="L209" s="170"/>
      <c r="M209" s="175"/>
      <c r="N209" s="176"/>
      <c r="O209" s="176"/>
      <c r="P209" s="177">
        <f>P210+P217+P231+P233+P235+P242+P244+P246+P287+P310+P333+P350+P370</f>
        <v>0</v>
      </c>
      <c r="Q209" s="176"/>
      <c r="R209" s="177">
        <f>R210+R217+R231+R233+R235+R242+R244+R246+R287+R310+R333+R350+R370</f>
        <v>9.0633258599999991</v>
      </c>
      <c r="S209" s="176"/>
      <c r="T209" s="178">
        <f>T210+T217+T231+T233+T235+T242+T244+T246+T287+T310+T333+T350+T370</f>
        <v>3.9359765999999996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71" t="s">
        <v>86</v>
      </c>
      <c r="AT209" s="179" t="s">
        <v>75</v>
      </c>
      <c r="AU209" s="179" t="s">
        <v>76</v>
      </c>
      <c r="AY209" s="171" t="s">
        <v>141</v>
      </c>
      <c r="BK209" s="180">
        <f>BK210+BK217+BK231+BK233+BK235+BK242+BK244+BK246+BK287+BK310+BK333+BK350+BK370</f>
        <v>0</v>
      </c>
    </row>
    <row r="210" s="12" customFormat="1" ht="22.8" customHeight="1">
      <c r="A210" s="12"/>
      <c r="B210" s="170"/>
      <c r="C210" s="12"/>
      <c r="D210" s="171" t="s">
        <v>75</v>
      </c>
      <c r="E210" s="181" t="s">
        <v>296</v>
      </c>
      <c r="F210" s="181" t="s">
        <v>297</v>
      </c>
      <c r="G210" s="12"/>
      <c r="H210" s="12"/>
      <c r="I210" s="173"/>
      <c r="J210" s="182">
        <f>BK210</f>
        <v>0</v>
      </c>
      <c r="K210" s="12"/>
      <c r="L210" s="170"/>
      <c r="M210" s="175"/>
      <c r="N210" s="176"/>
      <c r="O210" s="176"/>
      <c r="P210" s="177">
        <f>SUM(P211:P216)</f>
        <v>0</v>
      </c>
      <c r="Q210" s="176"/>
      <c r="R210" s="177">
        <f>SUM(R211:R216)</f>
        <v>0.062811599999999995</v>
      </c>
      <c r="S210" s="176"/>
      <c r="T210" s="178">
        <f>SUM(T211:T216)</f>
        <v>0.5631759999999999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71" t="s">
        <v>86</v>
      </c>
      <c r="AT210" s="179" t="s">
        <v>75</v>
      </c>
      <c r="AU210" s="179" t="s">
        <v>84</v>
      </c>
      <c r="AY210" s="171" t="s">
        <v>141</v>
      </c>
      <c r="BK210" s="180">
        <f>SUM(BK211:BK216)</f>
        <v>0</v>
      </c>
    </row>
    <row r="211" s="2" customFormat="1" ht="21.75" customHeight="1">
      <c r="A211" s="37"/>
      <c r="B211" s="183"/>
      <c r="C211" s="184" t="s">
        <v>298</v>
      </c>
      <c r="D211" s="184" t="s">
        <v>144</v>
      </c>
      <c r="E211" s="185" t="s">
        <v>299</v>
      </c>
      <c r="F211" s="186" t="s">
        <v>300</v>
      </c>
      <c r="G211" s="187" t="s">
        <v>147</v>
      </c>
      <c r="H211" s="188">
        <v>165.63999999999999</v>
      </c>
      <c r="I211" s="189"/>
      <c r="J211" s="190">
        <f>ROUND(I211*H211,2)</f>
        <v>0</v>
      </c>
      <c r="K211" s="186" t="s">
        <v>148</v>
      </c>
      <c r="L211" s="38"/>
      <c r="M211" s="191" t="s">
        <v>1</v>
      </c>
      <c r="N211" s="192" t="s">
        <v>41</v>
      </c>
      <c r="O211" s="76"/>
      <c r="P211" s="193">
        <f>O211*H211</f>
        <v>0</v>
      </c>
      <c r="Q211" s="193">
        <v>0</v>
      </c>
      <c r="R211" s="193">
        <f>Q211*H211</f>
        <v>0</v>
      </c>
      <c r="S211" s="193">
        <v>0.0033999999999999998</v>
      </c>
      <c r="T211" s="194">
        <f>S211*H211</f>
        <v>0.5631759999999999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5" t="s">
        <v>221</v>
      </c>
      <c r="AT211" s="195" t="s">
        <v>144</v>
      </c>
      <c r="AU211" s="195" t="s">
        <v>86</v>
      </c>
      <c r="AY211" s="18" t="s">
        <v>141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8" t="s">
        <v>84</v>
      </c>
      <c r="BK211" s="196">
        <f>ROUND(I211*H211,2)</f>
        <v>0</v>
      </c>
      <c r="BL211" s="18" t="s">
        <v>221</v>
      </c>
      <c r="BM211" s="195" t="s">
        <v>301</v>
      </c>
    </row>
    <row r="212" s="2" customFormat="1" ht="21.75" customHeight="1">
      <c r="A212" s="37"/>
      <c r="B212" s="183"/>
      <c r="C212" s="184" t="s">
        <v>302</v>
      </c>
      <c r="D212" s="184" t="s">
        <v>144</v>
      </c>
      <c r="E212" s="185" t="s">
        <v>303</v>
      </c>
      <c r="F212" s="186" t="s">
        <v>304</v>
      </c>
      <c r="G212" s="187" t="s">
        <v>147</v>
      </c>
      <c r="H212" s="188">
        <v>153.94999999999999</v>
      </c>
      <c r="I212" s="189"/>
      <c r="J212" s="190">
        <f>ROUND(I212*H212,2)</f>
        <v>0</v>
      </c>
      <c r="K212" s="186" t="s">
        <v>148</v>
      </c>
      <c r="L212" s="38"/>
      <c r="M212" s="191" t="s">
        <v>1</v>
      </c>
      <c r="N212" s="192" t="s">
        <v>41</v>
      </c>
      <c r="O212" s="76"/>
      <c r="P212" s="193">
        <f>O212*H212</f>
        <v>0</v>
      </c>
      <c r="Q212" s="193">
        <v>0</v>
      </c>
      <c r="R212" s="193">
        <f>Q212*H212</f>
        <v>0</v>
      </c>
      <c r="S212" s="193">
        <v>0</v>
      </c>
      <c r="T212" s="19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5" t="s">
        <v>149</v>
      </c>
      <c r="AT212" s="195" t="s">
        <v>144</v>
      </c>
      <c r="AU212" s="195" t="s">
        <v>86</v>
      </c>
      <c r="AY212" s="18" t="s">
        <v>141</v>
      </c>
      <c r="BE212" s="196">
        <f>IF(N212="základní",J212,0)</f>
        <v>0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8" t="s">
        <v>84</v>
      </c>
      <c r="BK212" s="196">
        <f>ROUND(I212*H212,2)</f>
        <v>0</v>
      </c>
      <c r="BL212" s="18" t="s">
        <v>149</v>
      </c>
      <c r="BM212" s="195" t="s">
        <v>305</v>
      </c>
    </row>
    <row r="213" s="13" customFormat="1">
      <c r="A213" s="13"/>
      <c r="B213" s="197"/>
      <c r="C213" s="13"/>
      <c r="D213" s="198" t="s">
        <v>151</v>
      </c>
      <c r="E213" s="199" t="s">
        <v>1</v>
      </c>
      <c r="F213" s="200" t="s">
        <v>306</v>
      </c>
      <c r="G213" s="13"/>
      <c r="H213" s="201">
        <v>153.94999999999999</v>
      </c>
      <c r="I213" s="202"/>
      <c r="J213" s="13"/>
      <c r="K213" s="13"/>
      <c r="L213" s="197"/>
      <c r="M213" s="203"/>
      <c r="N213" s="204"/>
      <c r="O213" s="204"/>
      <c r="P213" s="204"/>
      <c r="Q213" s="204"/>
      <c r="R213" s="204"/>
      <c r="S213" s="204"/>
      <c r="T213" s="20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9" t="s">
        <v>151</v>
      </c>
      <c r="AU213" s="199" t="s">
        <v>86</v>
      </c>
      <c r="AV213" s="13" t="s">
        <v>86</v>
      </c>
      <c r="AW213" s="13" t="s">
        <v>32</v>
      </c>
      <c r="AX213" s="13" t="s">
        <v>84</v>
      </c>
      <c r="AY213" s="199" t="s">
        <v>141</v>
      </c>
    </row>
    <row r="214" s="2" customFormat="1" ht="44.25" customHeight="1">
      <c r="A214" s="37"/>
      <c r="B214" s="183"/>
      <c r="C214" s="221" t="s">
        <v>307</v>
      </c>
      <c r="D214" s="221" t="s">
        <v>308</v>
      </c>
      <c r="E214" s="222" t="s">
        <v>309</v>
      </c>
      <c r="F214" s="223" t="s">
        <v>310</v>
      </c>
      <c r="G214" s="224" t="s">
        <v>147</v>
      </c>
      <c r="H214" s="225">
        <v>157.029</v>
      </c>
      <c r="I214" s="226"/>
      <c r="J214" s="227">
        <f>ROUND(I214*H214,2)</f>
        <v>0</v>
      </c>
      <c r="K214" s="223" t="s">
        <v>1</v>
      </c>
      <c r="L214" s="228"/>
      <c r="M214" s="229" t="s">
        <v>1</v>
      </c>
      <c r="N214" s="230" t="s">
        <v>41</v>
      </c>
      <c r="O214" s="76"/>
      <c r="P214" s="193">
        <f>O214*H214</f>
        <v>0</v>
      </c>
      <c r="Q214" s="193">
        <v>0.00040000000000000002</v>
      </c>
      <c r="R214" s="193">
        <f>Q214*H214</f>
        <v>0.062811599999999995</v>
      </c>
      <c r="S214" s="193">
        <v>0</v>
      </c>
      <c r="T214" s="19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5" t="s">
        <v>183</v>
      </c>
      <c r="AT214" s="195" t="s">
        <v>308</v>
      </c>
      <c r="AU214" s="195" t="s">
        <v>86</v>
      </c>
      <c r="AY214" s="18" t="s">
        <v>141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8" t="s">
        <v>84</v>
      </c>
      <c r="BK214" s="196">
        <f>ROUND(I214*H214,2)</f>
        <v>0</v>
      </c>
      <c r="BL214" s="18" t="s">
        <v>149</v>
      </c>
      <c r="BM214" s="195" t="s">
        <v>311</v>
      </c>
    </row>
    <row r="215" s="13" customFormat="1">
      <c r="A215" s="13"/>
      <c r="B215" s="197"/>
      <c r="C215" s="13"/>
      <c r="D215" s="198" t="s">
        <v>151</v>
      </c>
      <c r="E215" s="13"/>
      <c r="F215" s="200" t="s">
        <v>312</v>
      </c>
      <c r="G215" s="13"/>
      <c r="H215" s="201">
        <v>157.029</v>
      </c>
      <c r="I215" s="202"/>
      <c r="J215" s="13"/>
      <c r="K215" s="13"/>
      <c r="L215" s="197"/>
      <c r="M215" s="203"/>
      <c r="N215" s="204"/>
      <c r="O215" s="204"/>
      <c r="P215" s="204"/>
      <c r="Q215" s="204"/>
      <c r="R215" s="204"/>
      <c r="S215" s="204"/>
      <c r="T215" s="20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9" t="s">
        <v>151</v>
      </c>
      <c r="AU215" s="199" t="s">
        <v>86</v>
      </c>
      <c r="AV215" s="13" t="s">
        <v>86</v>
      </c>
      <c r="AW215" s="13" t="s">
        <v>3</v>
      </c>
      <c r="AX215" s="13" t="s">
        <v>84</v>
      </c>
      <c r="AY215" s="199" t="s">
        <v>141</v>
      </c>
    </row>
    <row r="216" s="2" customFormat="1" ht="21.75" customHeight="1">
      <c r="A216" s="37"/>
      <c r="B216" s="183"/>
      <c r="C216" s="184" t="s">
        <v>313</v>
      </c>
      <c r="D216" s="184" t="s">
        <v>144</v>
      </c>
      <c r="E216" s="185" t="s">
        <v>314</v>
      </c>
      <c r="F216" s="186" t="s">
        <v>315</v>
      </c>
      <c r="G216" s="187" t="s">
        <v>316</v>
      </c>
      <c r="H216" s="231"/>
      <c r="I216" s="189"/>
      <c r="J216" s="190">
        <f>ROUND(I216*H216,2)</f>
        <v>0</v>
      </c>
      <c r="K216" s="186" t="s">
        <v>148</v>
      </c>
      <c r="L216" s="38"/>
      <c r="M216" s="191" t="s">
        <v>1</v>
      </c>
      <c r="N216" s="192" t="s">
        <v>41</v>
      </c>
      <c r="O216" s="76"/>
      <c r="P216" s="193">
        <f>O216*H216</f>
        <v>0</v>
      </c>
      <c r="Q216" s="193">
        <v>0</v>
      </c>
      <c r="R216" s="193">
        <f>Q216*H216</f>
        <v>0</v>
      </c>
      <c r="S216" s="193">
        <v>0</v>
      </c>
      <c r="T216" s="19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5" t="s">
        <v>221</v>
      </c>
      <c r="AT216" s="195" t="s">
        <v>144</v>
      </c>
      <c r="AU216" s="195" t="s">
        <v>86</v>
      </c>
      <c r="AY216" s="18" t="s">
        <v>141</v>
      </c>
      <c r="BE216" s="196">
        <f>IF(N216="základní",J216,0)</f>
        <v>0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8" t="s">
        <v>84</v>
      </c>
      <c r="BK216" s="196">
        <f>ROUND(I216*H216,2)</f>
        <v>0</v>
      </c>
      <c r="BL216" s="18" t="s">
        <v>221</v>
      </c>
      <c r="BM216" s="195" t="s">
        <v>317</v>
      </c>
    </row>
    <row r="217" s="12" customFormat="1" ht="22.8" customHeight="1">
      <c r="A217" s="12"/>
      <c r="B217" s="170"/>
      <c r="C217" s="12"/>
      <c r="D217" s="171" t="s">
        <v>75</v>
      </c>
      <c r="E217" s="181" t="s">
        <v>318</v>
      </c>
      <c r="F217" s="181" t="s">
        <v>319</v>
      </c>
      <c r="G217" s="12"/>
      <c r="H217" s="12"/>
      <c r="I217" s="173"/>
      <c r="J217" s="182">
        <f>BK217</f>
        <v>0</v>
      </c>
      <c r="K217" s="12"/>
      <c r="L217" s="170"/>
      <c r="M217" s="175"/>
      <c r="N217" s="176"/>
      <c r="O217" s="176"/>
      <c r="P217" s="177">
        <f>SUM(P218:P230)</f>
        <v>0</v>
      </c>
      <c r="Q217" s="176"/>
      <c r="R217" s="177">
        <f>SUM(R218:R230)</f>
        <v>0.48140885</v>
      </c>
      <c r="S217" s="176"/>
      <c r="T217" s="178">
        <f>SUM(T218:T230)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71" t="s">
        <v>86</v>
      </c>
      <c r="AT217" s="179" t="s">
        <v>75</v>
      </c>
      <c r="AU217" s="179" t="s">
        <v>84</v>
      </c>
      <c r="AY217" s="171" t="s">
        <v>141</v>
      </c>
      <c r="BK217" s="180">
        <f>SUM(BK218:BK230)</f>
        <v>0</v>
      </c>
    </row>
    <row r="218" s="2" customFormat="1" ht="21.75" customHeight="1">
      <c r="A218" s="37"/>
      <c r="B218" s="183"/>
      <c r="C218" s="184" t="s">
        <v>320</v>
      </c>
      <c r="D218" s="184" t="s">
        <v>144</v>
      </c>
      <c r="E218" s="185" t="s">
        <v>321</v>
      </c>
      <c r="F218" s="186" t="s">
        <v>322</v>
      </c>
      <c r="G218" s="187" t="s">
        <v>147</v>
      </c>
      <c r="H218" s="188">
        <v>114.89</v>
      </c>
      <c r="I218" s="189"/>
      <c r="J218" s="190">
        <f>ROUND(I218*H218,2)</f>
        <v>0</v>
      </c>
      <c r="K218" s="186" t="s">
        <v>148</v>
      </c>
      <c r="L218" s="38"/>
      <c r="M218" s="191" t="s">
        <v>1</v>
      </c>
      <c r="N218" s="192" t="s">
        <v>41</v>
      </c>
      <c r="O218" s="76"/>
      <c r="P218" s="193">
        <f>O218*H218</f>
        <v>0</v>
      </c>
      <c r="Q218" s="193">
        <v>0.0011800000000000001</v>
      </c>
      <c r="R218" s="193">
        <f>Q218*H218</f>
        <v>0.1355702</v>
      </c>
      <c r="S218" s="193">
        <v>0</v>
      </c>
      <c r="T218" s="19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5" t="s">
        <v>221</v>
      </c>
      <c r="AT218" s="195" t="s">
        <v>144</v>
      </c>
      <c r="AU218" s="195" t="s">
        <v>86</v>
      </c>
      <c r="AY218" s="18" t="s">
        <v>141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8" t="s">
        <v>84</v>
      </c>
      <c r="BK218" s="196">
        <f>ROUND(I218*H218,2)</f>
        <v>0</v>
      </c>
      <c r="BL218" s="18" t="s">
        <v>221</v>
      </c>
      <c r="BM218" s="195" t="s">
        <v>323</v>
      </c>
    </row>
    <row r="219" s="13" customFormat="1">
      <c r="A219" s="13"/>
      <c r="B219" s="197"/>
      <c r="C219" s="13"/>
      <c r="D219" s="198" t="s">
        <v>151</v>
      </c>
      <c r="E219" s="199" t="s">
        <v>1</v>
      </c>
      <c r="F219" s="200" t="s">
        <v>324</v>
      </c>
      <c r="G219" s="13"/>
      <c r="H219" s="201">
        <v>114.89</v>
      </c>
      <c r="I219" s="202"/>
      <c r="J219" s="13"/>
      <c r="K219" s="13"/>
      <c r="L219" s="197"/>
      <c r="M219" s="203"/>
      <c r="N219" s="204"/>
      <c r="O219" s="204"/>
      <c r="P219" s="204"/>
      <c r="Q219" s="204"/>
      <c r="R219" s="204"/>
      <c r="S219" s="204"/>
      <c r="T219" s="20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9" t="s">
        <v>151</v>
      </c>
      <c r="AU219" s="199" t="s">
        <v>86</v>
      </c>
      <c r="AV219" s="13" t="s">
        <v>86</v>
      </c>
      <c r="AW219" s="13" t="s">
        <v>32</v>
      </c>
      <c r="AX219" s="13" t="s">
        <v>84</v>
      </c>
      <c r="AY219" s="199" t="s">
        <v>141</v>
      </c>
    </row>
    <row r="220" s="2" customFormat="1" ht="16.5" customHeight="1">
      <c r="A220" s="37"/>
      <c r="B220" s="183"/>
      <c r="C220" s="221" t="s">
        <v>325</v>
      </c>
      <c r="D220" s="221" t="s">
        <v>308</v>
      </c>
      <c r="E220" s="222" t="s">
        <v>326</v>
      </c>
      <c r="F220" s="223" t="s">
        <v>327</v>
      </c>
      <c r="G220" s="224" t="s">
        <v>147</v>
      </c>
      <c r="H220" s="225">
        <v>120.63500000000001</v>
      </c>
      <c r="I220" s="226"/>
      <c r="J220" s="227">
        <f>ROUND(I220*H220,2)</f>
        <v>0</v>
      </c>
      <c r="K220" s="223" t="s">
        <v>1</v>
      </c>
      <c r="L220" s="228"/>
      <c r="M220" s="229" t="s">
        <v>1</v>
      </c>
      <c r="N220" s="230" t="s">
        <v>41</v>
      </c>
      <c r="O220" s="76"/>
      <c r="P220" s="193">
        <f>O220*H220</f>
        <v>0</v>
      </c>
      <c r="Q220" s="193">
        <v>0.0012999999999999999</v>
      </c>
      <c r="R220" s="193">
        <f>Q220*H220</f>
        <v>0.15682550000000001</v>
      </c>
      <c r="S220" s="193">
        <v>0</v>
      </c>
      <c r="T220" s="19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5" t="s">
        <v>307</v>
      </c>
      <c r="AT220" s="195" t="s">
        <v>308</v>
      </c>
      <c r="AU220" s="195" t="s">
        <v>86</v>
      </c>
      <c r="AY220" s="18" t="s">
        <v>141</v>
      </c>
      <c r="BE220" s="196">
        <f>IF(N220="základní",J220,0)</f>
        <v>0</v>
      </c>
      <c r="BF220" s="196">
        <f>IF(N220="snížená",J220,0)</f>
        <v>0</v>
      </c>
      <c r="BG220" s="196">
        <f>IF(N220="zákl. přenesená",J220,0)</f>
        <v>0</v>
      </c>
      <c r="BH220" s="196">
        <f>IF(N220="sníž. přenesená",J220,0)</f>
        <v>0</v>
      </c>
      <c r="BI220" s="196">
        <f>IF(N220="nulová",J220,0)</f>
        <v>0</v>
      </c>
      <c r="BJ220" s="18" t="s">
        <v>84</v>
      </c>
      <c r="BK220" s="196">
        <f>ROUND(I220*H220,2)</f>
        <v>0</v>
      </c>
      <c r="BL220" s="18" t="s">
        <v>221</v>
      </c>
      <c r="BM220" s="195" t="s">
        <v>328</v>
      </c>
    </row>
    <row r="221" s="13" customFormat="1">
      <c r="A221" s="13"/>
      <c r="B221" s="197"/>
      <c r="C221" s="13"/>
      <c r="D221" s="198" t="s">
        <v>151</v>
      </c>
      <c r="E221" s="13"/>
      <c r="F221" s="200" t="s">
        <v>329</v>
      </c>
      <c r="G221" s="13"/>
      <c r="H221" s="201">
        <v>120.63500000000001</v>
      </c>
      <c r="I221" s="202"/>
      <c r="J221" s="13"/>
      <c r="K221" s="13"/>
      <c r="L221" s="197"/>
      <c r="M221" s="203"/>
      <c r="N221" s="204"/>
      <c r="O221" s="204"/>
      <c r="P221" s="204"/>
      <c r="Q221" s="204"/>
      <c r="R221" s="204"/>
      <c r="S221" s="204"/>
      <c r="T221" s="20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9" t="s">
        <v>151</v>
      </c>
      <c r="AU221" s="199" t="s">
        <v>86</v>
      </c>
      <c r="AV221" s="13" t="s">
        <v>86</v>
      </c>
      <c r="AW221" s="13" t="s">
        <v>3</v>
      </c>
      <c r="AX221" s="13" t="s">
        <v>84</v>
      </c>
      <c r="AY221" s="199" t="s">
        <v>141</v>
      </c>
    </row>
    <row r="222" s="2" customFormat="1" ht="21.75" customHeight="1">
      <c r="A222" s="37"/>
      <c r="B222" s="183"/>
      <c r="C222" s="184" t="s">
        <v>330</v>
      </c>
      <c r="D222" s="184" t="s">
        <v>144</v>
      </c>
      <c r="E222" s="185" t="s">
        <v>331</v>
      </c>
      <c r="F222" s="186" t="s">
        <v>332</v>
      </c>
      <c r="G222" s="187" t="s">
        <v>147</v>
      </c>
      <c r="H222" s="188">
        <v>19.68</v>
      </c>
      <c r="I222" s="189"/>
      <c r="J222" s="190">
        <f>ROUND(I222*H222,2)</f>
        <v>0</v>
      </c>
      <c r="K222" s="186" t="s">
        <v>148</v>
      </c>
      <c r="L222" s="38"/>
      <c r="M222" s="191" t="s">
        <v>1</v>
      </c>
      <c r="N222" s="192" t="s">
        <v>41</v>
      </c>
      <c r="O222" s="76"/>
      <c r="P222" s="193">
        <f>O222*H222</f>
        <v>0</v>
      </c>
      <c r="Q222" s="193">
        <v>0.00132</v>
      </c>
      <c r="R222" s="193">
        <f>Q222*H222</f>
        <v>0.0259776</v>
      </c>
      <c r="S222" s="193">
        <v>0</v>
      </c>
      <c r="T222" s="19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5" t="s">
        <v>221</v>
      </c>
      <c r="AT222" s="195" t="s">
        <v>144</v>
      </c>
      <c r="AU222" s="195" t="s">
        <v>86</v>
      </c>
      <c r="AY222" s="18" t="s">
        <v>141</v>
      </c>
      <c r="BE222" s="196">
        <f>IF(N222="základní",J222,0)</f>
        <v>0</v>
      </c>
      <c r="BF222" s="196">
        <f>IF(N222="snížená",J222,0)</f>
        <v>0</v>
      </c>
      <c r="BG222" s="196">
        <f>IF(N222="zákl. přenesená",J222,0)</f>
        <v>0</v>
      </c>
      <c r="BH222" s="196">
        <f>IF(N222="sníž. přenesená",J222,0)</f>
        <v>0</v>
      </c>
      <c r="BI222" s="196">
        <f>IF(N222="nulová",J222,0)</f>
        <v>0</v>
      </c>
      <c r="BJ222" s="18" t="s">
        <v>84</v>
      </c>
      <c r="BK222" s="196">
        <f>ROUND(I222*H222,2)</f>
        <v>0</v>
      </c>
      <c r="BL222" s="18" t="s">
        <v>221</v>
      </c>
      <c r="BM222" s="195" t="s">
        <v>333</v>
      </c>
    </row>
    <row r="223" s="13" customFormat="1">
      <c r="A223" s="13"/>
      <c r="B223" s="197"/>
      <c r="C223" s="13"/>
      <c r="D223" s="198" t="s">
        <v>151</v>
      </c>
      <c r="E223" s="199" t="s">
        <v>1</v>
      </c>
      <c r="F223" s="200" t="s">
        <v>334</v>
      </c>
      <c r="G223" s="13"/>
      <c r="H223" s="201">
        <v>19.68</v>
      </c>
      <c r="I223" s="202"/>
      <c r="J223" s="13"/>
      <c r="K223" s="13"/>
      <c r="L223" s="197"/>
      <c r="M223" s="203"/>
      <c r="N223" s="204"/>
      <c r="O223" s="204"/>
      <c r="P223" s="204"/>
      <c r="Q223" s="204"/>
      <c r="R223" s="204"/>
      <c r="S223" s="204"/>
      <c r="T223" s="20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9" t="s">
        <v>151</v>
      </c>
      <c r="AU223" s="199" t="s">
        <v>86</v>
      </c>
      <c r="AV223" s="13" t="s">
        <v>86</v>
      </c>
      <c r="AW223" s="13" t="s">
        <v>32</v>
      </c>
      <c r="AX223" s="13" t="s">
        <v>84</v>
      </c>
      <c r="AY223" s="199" t="s">
        <v>141</v>
      </c>
    </row>
    <row r="224" s="2" customFormat="1" ht="21.75" customHeight="1">
      <c r="A224" s="37"/>
      <c r="B224" s="183"/>
      <c r="C224" s="221" t="s">
        <v>335</v>
      </c>
      <c r="D224" s="221" t="s">
        <v>308</v>
      </c>
      <c r="E224" s="222" t="s">
        <v>336</v>
      </c>
      <c r="F224" s="223" t="s">
        <v>337</v>
      </c>
      <c r="G224" s="224" t="s">
        <v>147</v>
      </c>
      <c r="H224" s="225">
        <v>20.664000000000001</v>
      </c>
      <c r="I224" s="226"/>
      <c r="J224" s="227">
        <f>ROUND(I224*H224,2)</f>
        <v>0</v>
      </c>
      <c r="K224" s="223" t="s">
        <v>148</v>
      </c>
      <c r="L224" s="228"/>
      <c r="M224" s="229" t="s">
        <v>1</v>
      </c>
      <c r="N224" s="230" t="s">
        <v>41</v>
      </c>
      <c r="O224" s="76"/>
      <c r="P224" s="193">
        <f>O224*H224</f>
        <v>0</v>
      </c>
      <c r="Q224" s="193">
        <v>0.0044999999999999997</v>
      </c>
      <c r="R224" s="193">
        <f>Q224*H224</f>
        <v>0.092988000000000001</v>
      </c>
      <c r="S224" s="193">
        <v>0</v>
      </c>
      <c r="T224" s="19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5" t="s">
        <v>307</v>
      </c>
      <c r="AT224" s="195" t="s">
        <v>308</v>
      </c>
      <c r="AU224" s="195" t="s">
        <v>86</v>
      </c>
      <c r="AY224" s="18" t="s">
        <v>141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8" t="s">
        <v>84</v>
      </c>
      <c r="BK224" s="196">
        <f>ROUND(I224*H224,2)</f>
        <v>0</v>
      </c>
      <c r="BL224" s="18" t="s">
        <v>221</v>
      </c>
      <c r="BM224" s="195" t="s">
        <v>338</v>
      </c>
    </row>
    <row r="225" s="13" customFormat="1">
      <c r="A225" s="13"/>
      <c r="B225" s="197"/>
      <c r="C225" s="13"/>
      <c r="D225" s="198" t="s">
        <v>151</v>
      </c>
      <c r="E225" s="13"/>
      <c r="F225" s="200" t="s">
        <v>339</v>
      </c>
      <c r="G225" s="13"/>
      <c r="H225" s="201">
        <v>20.664000000000001</v>
      </c>
      <c r="I225" s="202"/>
      <c r="J225" s="13"/>
      <c r="K225" s="13"/>
      <c r="L225" s="197"/>
      <c r="M225" s="203"/>
      <c r="N225" s="204"/>
      <c r="O225" s="204"/>
      <c r="P225" s="204"/>
      <c r="Q225" s="204"/>
      <c r="R225" s="204"/>
      <c r="S225" s="204"/>
      <c r="T225" s="20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9" t="s">
        <v>151</v>
      </c>
      <c r="AU225" s="199" t="s">
        <v>86</v>
      </c>
      <c r="AV225" s="13" t="s">
        <v>86</v>
      </c>
      <c r="AW225" s="13" t="s">
        <v>3</v>
      </c>
      <c r="AX225" s="13" t="s">
        <v>84</v>
      </c>
      <c r="AY225" s="199" t="s">
        <v>141</v>
      </c>
    </row>
    <row r="226" s="2" customFormat="1" ht="21.75" customHeight="1">
      <c r="A226" s="37"/>
      <c r="B226" s="183"/>
      <c r="C226" s="184" t="s">
        <v>340</v>
      </c>
      <c r="D226" s="184" t="s">
        <v>144</v>
      </c>
      <c r="E226" s="185" t="s">
        <v>341</v>
      </c>
      <c r="F226" s="186" t="s">
        <v>342</v>
      </c>
      <c r="G226" s="187" t="s">
        <v>174</v>
      </c>
      <c r="H226" s="188">
        <v>175.33799999999999</v>
      </c>
      <c r="I226" s="189"/>
      <c r="J226" s="190">
        <f>ROUND(I226*H226,2)</f>
        <v>0</v>
      </c>
      <c r="K226" s="186" t="s">
        <v>148</v>
      </c>
      <c r="L226" s="38"/>
      <c r="M226" s="191" t="s">
        <v>1</v>
      </c>
      <c r="N226" s="192" t="s">
        <v>41</v>
      </c>
      <c r="O226" s="76"/>
      <c r="P226" s="193">
        <f>O226*H226</f>
        <v>0</v>
      </c>
      <c r="Q226" s="193">
        <v>0.00020000000000000001</v>
      </c>
      <c r="R226" s="193">
        <f>Q226*H226</f>
        <v>0.035067599999999997</v>
      </c>
      <c r="S226" s="193">
        <v>0</v>
      </c>
      <c r="T226" s="19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5" t="s">
        <v>221</v>
      </c>
      <c r="AT226" s="195" t="s">
        <v>144</v>
      </c>
      <c r="AU226" s="195" t="s">
        <v>86</v>
      </c>
      <c r="AY226" s="18" t="s">
        <v>141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8" t="s">
        <v>84</v>
      </c>
      <c r="BK226" s="196">
        <f>ROUND(I226*H226,2)</f>
        <v>0</v>
      </c>
      <c r="BL226" s="18" t="s">
        <v>221</v>
      </c>
      <c r="BM226" s="195" t="s">
        <v>343</v>
      </c>
    </row>
    <row r="227" s="13" customFormat="1">
      <c r="A227" s="13"/>
      <c r="B227" s="197"/>
      <c r="C227" s="13"/>
      <c r="D227" s="198" t="s">
        <v>151</v>
      </c>
      <c r="E227" s="199" t="s">
        <v>1</v>
      </c>
      <c r="F227" s="200" t="s">
        <v>344</v>
      </c>
      <c r="G227" s="13"/>
      <c r="H227" s="201">
        <v>175.33799999999999</v>
      </c>
      <c r="I227" s="202"/>
      <c r="J227" s="13"/>
      <c r="K227" s="13"/>
      <c r="L227" s="197"/>
      <c r="M227" s="203"/>
      <c r="N227" s="204"/>
      <c r="O227" s="204"/>
      <c r="P227" s="204"/>
      <c r="Q227" s="204"/>
      <c r="R227" s="204"/>
      <c r="S227" s="204"/>
      <c r="T227" s="20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9" t="s">
        <v>151</v>
      </c>
      <c r="AU227" s="199" t="s">
        <v>86</v>
      </c>
      <c r="AV227" s="13" t="s">
        <v>86</v>
      </c>
      <c r="AW227" s="13" t="s">
        <v>32</v>
      </c>
      <c r="AX227" s="13" t="s">
        <v>84</v>
      </c>
      <c r="AY227" s="199" t="s">
        <v>141</v>
      </c>
    </row>
    <row r="228" s="2" customFormat="1" ht="21.75" customHeight="1">
      <c r="A228" s="37"/>
      <c r="B228" s="183"/>
      <c r="C228" s="221" t="s">
        <v>345</v>
      </c>
      <c r="D228" s="221" t="s">
        <v>308</v>
      </c>
      <c r="E228" s="222" t="s">
        <v>346</v>
      </c>
      <c r="F228" s="223" t="s">
        <v>347</v>
      </c>
      <c r="G228" s="224" t="s">
        <v>174</v>
      </c>
      <c r="H228" s="225">
        <v>184.10499999999999</v>
      </c>
      <c r="I228" s="226"/>
      <c r="J228" s="227">
        <f>ROUND(I228*H228,2)</f>
        <v>0</v>
      </c>
      <c r="K228" s="223" t="s">
        <v>148</v>
      </c>
      <c r="L228" s="228"/>
      <c r="M228" s="229" t="s">
        <v>1</v>
      </c>
      <c r="N228" s="230" t="s">
        <v>41</v>
      </c>
      <c r="O228" s="76"/>
      <c r="P228" s="193">
        <f>O228*H228</f>
        <v>0</v>
      </c>
      <c r="Q228" s="193">
        <v>0.00019000000000000001</v>
      </c>
      <c r="R228" s="193">
        <f>Q228*H228</f>
        <v>0.034979950000000003</v>
      </c>
      <c r="S228" s="193">
        <v>0</v>
      </c>
      <c r="T228" s="19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5" t="s">
        <v>307</v>
      </c>
      <c r="AT228" s="195" t="s">
        <v>308</v>
      </c>
      <c r="AU228" s="195" t="s">
        <v>86</v>
      </c>
      <c r="AY228" s="18" t="s">
        <v>141</v>
      </c>
      <c r="BE228" s="196">
        <f>IF(N228="základní",J228,0)</f>
        <v>0</v>
      </c>
      <c r="BF228" s="196">
        <f>IF(N228="snížená",J228,0)</f>
        <v>0</v>
      </c>
      <c r="BG228" s="196">
        <f>IF(N228="zákl. přenesená",J228,0)</f>
        <v>0</v>
      </c>
      <c r="BH228" s="196">
        <f>IF(N228="sníž. přenesená",J228,0)</f>
        <v>0</v>
      </c>
      <c r="BI228" s="196">
        <f>IF(N228="nulová",J228,0)</f>
        <v>0</v>
      </c>
      <c r="BJ228" s="18" t="s">
        <v>84</v>
      </c>
      <c r="BK228" s="196">
        <f>ROUND(I228*H228,2)</f>
        <v>0</v>
      </c>
      <c r="BL228" s="18" t="s">
        <v>221</v>
      </c>
      <c r="BM228" s="195" t="s">
        <v>348</v>
      </c>
    </row>
    <row r="229" s="13" customFormat="1">
      <c r="A229" s="13"/>
      <c r="B229" s="197"/>
      <c r="C229" s="13"/>
      <c r="D229" s="198" t="s">
        <v>151</v>
      </c>
      <c r="E229" s="13"/>
      <c r="F229" s="200" t="s">
        <v>349</v>
      </c>
      <c r="G229" s="13"/>
      <c r="H229" s="201">
        <v>184.10499999999999</v>
      </c>
      <c r="I229" s="202"/>
      <c r="J229" s="13"/>
      <c r="K229" s="13"/>
      <c r="L229" s="197"/>
      <c r="M229" s="203"/>
      <c r="N229" s="204"/>
      <c r="O229" s="204"/>
      <c r="P229" s="204"/>
      <c r="Q229" s="204"/>
      <c r="R229" s="204"/>
      <c r="S229" s="204"/>
      <c r="T229" s="20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9" t="s">
        <v>151</v>
      </c>
      <c r="AU229" s="199" t="s">
        <v>86</v>
      </c>
      <c r="AV229" s="13" t="s">
        <v>86</v>
      </c>
      <c r="AW229" s="13" t="s">
        <v>3</v>
      </c>
      <c r="AX229" s="13" t="s">
        <v>84</v>
      </c>
      <c r="AY229" s="199" t="s">
        <v>141</v>
      </c>
    </row>
    <row r="230" s="2" customFormat="1" ht="21.75" customHeight="1">
      <c r="A230" s="37"/>
      <c r="B230" s="183"/>
      <c r="C230" s="184" t="s">
        <v>350</v>
      </c>
      <c r="D230" s="184" t="s">
        <v>144</v>
      </c>
      <c r="E230" s="185" t="s">
        <v>351</v>
      </c>
      <c r="F230" s="186" t="s">
        <v>352</v>
      </c>
      <c r="G230" s="187" t="s">
        <v>316</v>
      </c>
      <c r="H230" s="231"/>
      <c r="I230" s="189"/>
      <c r="J230" s="190">
        <f>ROUND(I230*H230,2)</f>
        <v>0</v>
      </c>
      <c r="K230" s="186" t="s">
        <v>148</v>
      </c>
      <c r="L230" s="38"/>
      <c r="M230" s="191" t="s">
        <v>1</v>
      </c>
      <c r="N230" s="192" t="s">
        <v>41</v>
      </c>
      <c r="O230" s="76"/>
      <c r="P230" s="193">
        <f>O230*H230</f>
        <v>0</v>
      </c>
      <c r="Q230" s="193">
        <v>0</v>
      </c>
      <c r="R230" s="193">
        <f>Q230*H230</f>
        <v>0</v>
      </c>
      <c r="S230" s="193">
        <v>0</v>
      </c>
      <c r="T230" s="19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5" t="s">
        <v>221</v>
      </c>
      <c r="AT230" s="195" t="s">
        <v>144</v>
      </c>
      <c r="AU230" s="195" t="s">
        <v>86</v>
      </c>
      <c r="AY230" s="18" t="s">
        <v>141</v>
      </c>
      <c r="BE230" s="196">
        <f>IF(N230="základní",J230,0)</f>
        <v>0</v>
      </c>
      <c r="BF230" s="196">
        <f>IF(N230="snížená",J230,0)</f>
        <v>0</v>
      </c>
      <c r="BG230" s="196">
        <f>IF(N230="zákl. přenesená",J230,0)</f>
        <v>0</v>
      </c>
      <c r="BH230" s="196">
        <f>IF(N230="sníž. přenesená",J230,0)</f>
        <v>0</v>
      </c>
      <c r="BI230" s="196">
        <f>IF(N230="nulová",J230,0)</f>
        <v>0</v>
      </c>
      <c r="BJ230" s="18" t="s">
        <v>84</v>
      </c>
      <c r="BK230" s="196">
        <f>ROUND(I230*H230,2)</f>
        <v>0</v>
      </c>
      <c r="BL230" s="18" t="s">
        <v>221</v>
      </c>
      <c r="BM230" s="195" t="s">
        <v>353</v>
      </c>
    </row>
    <row r="231" s="12" customFormat="1" ht="22.8" customHeight="1">
      <c r="A231" s="12"/>
      <c r="B231" s="170"/>
      <c r="C231" s="12"/>
      <c r="D231" s="171" t="s">
        <v>75</v>
      </c>
      <c r="E231" s="181" t="s">
        <v>354</v>
      </c>
      <c r="F231" s="181" t="s">
        <v>355</v>
      </c>
      <c r="G231" s="12"/>
      <c r="H231" s="12"/>
      <c r="I231" s="173"/>
      <c r="J231" s="182">
        <f>BK231</f>
        <v>0</v>
      </c>
      <c r="K231" s="12"/>
      <c r="L231" s="170"/>
      <c r="M231" s="175"/>
      <c r="N231" s="176"/>
      <c r="O231" s="176"/>
      <c r="P231" s="177">
        <f>P232</f>
        <v>0</v>
      </c>
      <c r="Q231" s="176"/>
      <c r="R231" s="177">
        <f>R232</f>
        <v>0</v>
      </c>
      <c r="S231" s="176"/>
      <c r="T231" s="178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71" t="s">
        <v>86</v>
      </c>
      <c r="AT231" s="179" t="s">
        <v>75</v>
      </c>
      <c r="AU231" s="179" t="s">
        <v>84</v>
      </c>
      <c r="AY231" s="171" t="s">
        <v>141</v>
      </c>
      <c r="BK231" s="180">
        <f>BK232</f>
        <v>0</v>
      </c>
    </row>
    <row r="232" s="2" customFormat="1" ht="21.75" customHeight="1">
      <c r="A232" s="37"/>
      <c r="B232" s="183"/>
      <c r="C232" s="184" t="s">
        <v>356</v>
      </c>
      <c r="D232" s="184" t="s">
        <v>144</v>
      </c>
      <c r="E232" s="185" t="s">
        <v>357</v>
      </c>
      <c r="F232" s="186" t="s">
        <v>358</v>
      </c>
      <c r="G232" s="187" t="s">
        <v>359</v>
      </c>
      <c r="H232" s="188">
        <v>1</v>
      </c>
      <c r="I232" s="189"/>
      <c r="J232" s="190">
        <f>ROUND(I232*H232,2)</f>
        <v>0</v>
      </c>
      <c r="K232" s="186" t="s">
        <v>1</v>
      </c>
      <c r="L232" s="38"/>
      <c r="M232" s="191" t="s">
        <v>1</v>
      </c>
      <c r="N232" s="192" t="s">
        <v>41</v>
      </c>
      <c r="O232" s="76"/>
      <c r="P232" s="193">
        <f>O232*H232</f>
        <v>0</v>
      </c>
      <c r="Q232" s="193">
        <v>0</v>
      </c>
      <c r="R232" s="193">
        <f>Q232*H232</f>
        <v>0</v>
      </c>
      <c r="S232" s="193">
        <v>0</v>
      </c>
      <c r="T232" s="19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5" t="s">
        <v>221</v>
      </c>
      <c r="AT232" s="195" t="s">
        <v>144</v>
      </c>
      <c r="AU232" s="195" t="s">
        <v>86</v>
      </c>
      <c r="AY232" s="18" t="s">
        <v>141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8" t="s">
        <v>84</v>
      </c>
      <c r="BK232" s="196">
        <f>ROUND(I232*H232,2)</f>
        <v>0</v>
      </c>
      <c r="BL232" s="18" t="s">
        <v>221</v>
      </c>
      <c r="BM232" s="195" t="s">
        <v>360</v>
      </c>
    </row>
    <row r="233" s="12" customFormat="1" ht="22.8" customHeight="1">
      <c r="A233" s="12"/>
      <c r="B233" s="170"/>
      <c r="C233" s="12"/>
      <c r="D233" s="171" t="s">
        <v>75</v>
      </c>
      <c r="E233" s="181" t="s">
        <v>361</v>
      </c>
      <c r="F233" s="181" t="s">
        <v>362</v>
      </c>
      <c r="G233" s="12"/>
      <c r="H233" s="12"/>
      <c r="I233" s="173"/>
      <c r="J233" s="182">
        <f>BK233</f>
        <v>0</v>
      </c>
      <c r="K233" s="12"/>
      <c r="L233" s="170"/>
      <c r="M233" s="175"/>
      <c r="N233" s="176"/>
      <c r="O233" s="176"/>
      <c r="P233" s="177">
        <f>P234</f>
        <v>0</v>
      </c>
      <c r="Q233" s="176"/>
      <c r="R233" s="177">
        <f>R234</f>
        <v>0</v>
      </c>
      <c r="S233" s="176"/>
      <c r="T233" s="178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71" t="s">
        <v>86</v>
      </c>
      <c r="AT233" s="179" t="s">
        <v>75</v>
      </c>
      <c r="AU233" s="179" t="s">
        <v>84</v>
      </c>
      <c r="AY233" s="171" t="s">
        <v>141</v>
      </c>
      <c r="BK233" s="180">
        <f>BK234</f>
        <v>0</v>
      </c>
    </row>
    <row r="234" s="2" customFormat="1" ht="16.5" customHeight="1">
      <c r="A234" s="37"/>
      <c r="B234" s="183"/>
      <c r="C234" s="184" t="s">
        <v>363</v>
      </c>
      <c r="D234" s="184" t="s">
        <v>144</v>
      </c>
      <c r="E234" s="185" t="s">
        <v>364</v>
      </c>
      <c r="F234" s="186" t="s">
        <v>365</v>
      </c>
      <c r="G234" s="187" t="s">
        <v>359</v>
      </c>
      <c r="H234" s="188">
        <v>1</v>
      </c>
      <c r="I234" s="189"/>
      <c r="J234" s="190">
        <f>ROUND(I234*H234,2)</f>
        <v>0</v>
      </c>
      <c r="K234" s="186" t="s">
        <v>1</v>
      </c>
      <c r="L234" s="38"/>
      <c r="M234" s="191" t="s">
        <v>1</v>
      </c>
      <c r="N234" s="192" t="s">
        <v>41</v>
      </c>
      <c r="O234" s="76"/>
      <c r="P234" s="193">
        <f>O234*H234</f>
        <v>0</v>
      </c>
      <c r="Q234" s="193">
        <v>0</v>
      </c>
      <c r="R234" s="193">
        <f>Q234*H234</f>
        <v>0</v>
      </c>
      <c r="S234" s="193">
        <v>0</v>
      </c>
      <c r="T234" s="19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5" t="s">
        <v>221</v>
      </c>
      <c r="AT234" s="195" t="s">
        <v>144</v>
      </c>
      <c r="AU234" s="195" t="s">
        <v>86</v>
      </c>
      <c r="AY234" s="18" t="s">
        <v>141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8" t="s">
        <v>84</v>
      </c>
      <c r="BK234" s="196">
        <f>ROUND(I234*H234,2)</f>
        <v>0</v>
      </c>
      <c r="BL234" s="18" t="s">
        <v>221</v>
      </c>
      <c r="BM234" s="195" t="s">
        <v>366</v>
      </c>
    </row>
    <row r="235" s="12" customFormat="1" ht="22.8" customHeight="1">
      <c r="A235" s="12"/>
      <c r="B235" s="170"/>
      <c r="C235" s="12"/>
      <c r="D235" s="171" t="s">
        <v>75</v>
      </c>
      <c r="E235" s="181" t="s">
        <v>367</v>
      </c>
      <c r="F235" s="181" t="s">
        <v>368</v>
      </c>
      <c r="G235" s="12"/>
      <c r="H235" s="12"/>
      <c r="I235" s="173"/>
      <c r="J235" s="182">
        <f>BK235</f>
        <v>0</v>
      </c>
      <c r="K235" s="12"/>
      <c r="L235" s="170"/>
      <c r="M235" s="175"/>
      <c r="N235" s="176"/>
      <c r="O235" s="176"/>
      <c r="P235" s="177">
        <f>SUM(P236:P241)</f>
        <v>0</v>
      </c>
      <c r="Q235" s="176"/>
      <c r="R235" s="177">
        <f>SUM(R236:R241)</f>
        <v>0</v>
      </c>
      <c r="S235" s="176"/>
      <c r="T235" s="178">
        <f>SUM(T236:T241)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71" t="s">
        <v>86</v>
      </c>
      <c r="AT235" s="179" t="s">
        <v>75</v>
      </c>
      <c r="AU235" s="179" t="s">
        <v>84</v>
      </c>
      <c r="AY235" s="171" t="s">
        <v>141</v>
      </c>
      <c r="BK235" s="180">
        <f>SUM(BK236:BK241)</f>
        <v>0</v>
      </c>
    </row>
    <row r="236" s="2" customFormat="1" ht="16.5" customHeight="1">
      <c r="A236" s="37"/>
      <c r="B236" s="183"/>
      <c r="C236" s="184" t="s">
        <v>369</v>
      </c>
      <c r="D236" s="184" t="s">
        <v>144</v>
      </c>
      <c r="E236" s="185" t="s">
        <v>370</v>
      </c>
      <c r="F236" s="186" t="s">
        <v>371</v>
      </c>
      <c r="G236" s="187" t="s">
        <v>359</v>
      </c>
      <c r="H236" s="188">
        <v>1</v>
      </c>
      <c r="I236" s="189"/>
      <c r="J236" s="190">
        <f>ROUND(I236*H236,2)</f>
        <v>0</v>
      </c>
      <c r="K236" s="186" t="s">
        <v>1</v>
      </c>
      <c r="L236" s="38"/>
      <c r="M236" s="191" t="s">
        <v>1</v>
      </c>
      <c r="N236" s="192" t="s">
        <v>41</v>
      </c>
      <c r="O236" s="76"/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5" t="s">
        <v>221</v>
      </c>
      <c r="AT236" s="195" t="s">
        <v>144</v>
      </c>
      <c r="AU236" s="195" t="s">
        <v>86</v>
      </c>
      <c r="AY236" s="18" t="s">
        <v>141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8" t="s">
        <v>84</v>
      </c>
      <c r="BK236" s="196">
        <f>ROUND(I236*H236,2)</f>
        <v>0</v>
      </c>
      <c r="BL236" s="18" t="s">
        <v>221</v>
      </c>
      <c r="BM236" s="195" t="s">
        <v>372</v>
      </c>
    </row>
    <row r="237" s="13" customFormat="1">
      <c r="A237" s="13"/>
      <c r="B237" s="197"/>
      <c r="C237" s="13"/>
      <c r="D237" s="198" t="s">
        <v>151</v>
      </c>
      <c r="E237" s="199" t="s">
        <v>1</v>
      </c>
      <c r="F237" s="200" t="s">
        <v>84</v>
      </c>
      <c r="G237" s="13"/>
      <c r="H237" s="201">
        <v>1</v>
      </c>
      <c r="I237" s="202"/>
      <c r="J237" s="13"/>
      <c r="K237" s="13"/>
      <c r="L237" s="197"/>
      <c r="M237" s="203"/>
      <c r="N237" s="204"/>
      <c r="O237" s="204"/>
      <c r="P237" s="204"/>
      <c r="Q237" s="204"/>
      <c r="R237" s="204"/>
      <c r="S237" s="204"/>
      <c r="T237" s="20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9" t="s">
        <v>151</v>
      </c>
      <c r="AU237" s="199" t="s">
        <v>86</v>
      </c>
      <c r="AV237" s="13" t="s">
        <v>86</v>
      </c>
      <c r="AW237" s="13" t="s">
        <v>32</v>
      </c>
      <c r="AX237" s="13" t="s">
        <v>84</v>
      </c>
      <c r="AY237" s="199" t="s">
        <v>141</v>
      </c>
    </row>
    <row r="238" s="2" customFormat="1" ht="16.5" customHeight="1">
      <c r="A238" s="37"/>
      <c r="B238" s="183"/>
      <c r="C238" s="184" t="s">
        <v>373</v>
      </c>
      <c r="D238" s="184" t="s">
        <v>144</v>
      </c>
      <c r="E238" s="185" t="s">
        <v>374</v>
      </c>
      <c r="F238" s="186" t="s">
        <v>375</v>
      </c>
      <c r="G238" s="187" t="s">
        <v>376</v>
      </c>
      <c r="H238" s="188">
        <v>2</v>
      </c>
      <c r="I238" s="189"/>
      <c r="J238" s="190">
        <f>ROUND(I238*H238,2)</f>
        <v>0</v>
      </c>
      <c r="K238" s="186" t="s">
        <v>1</v>
      </c>
      <c r="L238" s="38"/>
      <c r="M238" s="191" t="s">
        <v>1</v>
      </c>
      <c r="N238" s="192" t="s">
        <v>41</v>
      </c>
      <c r="O238" s="76"/>
      <c r="P238" s="193">
        <f>O238*H238</f>
        <v>0</v>
      </c>
      <c r="Q238" s="193">
        <v>0</v>
      </c>
      <c r="R238" s="193">
        <f>Q238*H238</f>
        <v>0</v>
      </c>
      <c r="S238" s="193">
        <v>0</v>
      </c>
      <c r="T238" s="19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5" t="s">
        <v>221</v>
      </c>
      <c r="AT238" s="195" t="s">
        <v>144</v>
      </c>
      <c r="AU238" s="195" t="s">
        <v>86</v>
      </c>
      <c r="AY238" s="18" t="s">
        <v>141</v>
      </c>
      <c r="BE238" s="196">
        <f>IF(N238="základní",J238,0)</f>
        <v>0</v>
      </c>
      <c r="BF238" s="196">
        <f>IF(N238="snížená",J238,0)</f>
        <v>0</v>
      </c>
      <c r="BG238" s="196">
        <f>IF(N238="zákl. přenesená",J238,0)</f>
        <v>0</v>
      </c>
      <c r="BH238" s="196">
        <f>IF(N238="sníž. přenesená",J238,0)</f>
        <v>0</v>
      </c>
      <c r="BI238" s="196">
        <f>IF(N238="nulová",J238,0)</f>
        <v>0</v>
      </c>
      <c r="BJ238" s="18" t="s">
        <v>84</v>
      </c>
      <c r="BK238" s="196">
        <f>ROUND(I238*H238,2)</f>
        <v>0</v>
      </c>
      <c r="BL238" s="18" t="s">
        <v>221</v>
      </c>
      <c r="BM238" s="195" t="s">
        <v>377</v>
      </c>
    </row>
    <row r="239" s="13" customFormat="1">
      <c r="A239" s="13"/>
      <c r="B239" s="197"/>
      <c r="C239" s="13"/>
      <c r="D239" s="198" t="s">
        <v>151</v>
      </c>
      <c r="E239" s="199" t="s">
        <v>1</v>
      </c>
      <c r="F239" s="200" t="s">
        <v>378</v>
      </c>
      <c r="G239" s="13"/>
      <c r="H239" s="201">
        <v>2</v>
      </c>
      <c r="I239" s="202"/>
      <c r="J239" s="13"/>
      <c r="K239" s="13"/>
      <c r="L239" s="197"/>
      <c r="M239" s="203"/>
      <c r="N239" s="204"/>
      <c r="O239" s="204"/>
      <c r="P239" s="204"/>
      <c r="Q239" s="204"/>
      <c r="R239" s="204"/>
      <c r="S239" s="204"/>
      <c r="T239" s="20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9" t="s">
        <v>151</v>
      </c>
      <c r="AU239" s="199" t="s">
        <v>86</v>
      </c>
      <c r="AV239" s="13" t="s">
        <v>86</v>
      </c>
      <c r="AW239" s="13" t="s">
        <v>32</v>
      </c>
      <c r="AX239" s="13" t="s">
        <v>84</v>
      </c>
      <c r="AY239" s="199" t="s">
        <v>141</v>
      </c>
    </row>
    <row r="240" s="2" customFormat="1" ht="16.5" customHeight="1">
      <c r="A240" s="37"/>
      <c r="B240" s="183"/>
      <c r="C240" s="184" t="s">
        <v>379</v>
      </c>
      <c r="D240" s="184" t="s">
        <v>144</v>
      </c>
      <c r="E240" s="185" t="s">
        <v>380</v>
      </c>
      <c r="F240" s="186" t="s">
        <v>381</v>
      </c>
      <c r="G240" s="187" t="s">
        <v>376</v>
      </c>
      <c r="H240" s="188">
        <v>1</v>
      </c>
      <c r="I240" s="189"/>
      <c r="J240" s="190">
        <f>ROUND(I240*H240,2)</f>
        <v>0</v>
      </c>
      <c r="K240" s="186" t="s">
        <v>1</v>
      </c>
      <c r="L240" s="38"/>
      <c r="M240" s="191" t="s">
        <v>1</v>
      </c>
      <c r="N240" s="192" t="s">
        <v>41</v>
      </c>
      <c r="O240" s="76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5" t="s">
        <v>221</v>
      </c>
      <c r="AT240" s="195" t="s">
        <v>144</v>
      </c>
      <c r="AU240" s="195" t="s">
        <v>86</v>
      </c>
      <c r="AY240" s="18" t="s">
        <v>141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8" t="s">
        <v>84</v>
      </c>
      <c r="BK240" s="196">
        <f>ROUND(I240*H240,2)</f>
        <v>0</v>
      </c>
      <c r="BL240" s="18" t="s">
        <v>221</v>
      </c>
      <c r="BM240" s="195" t="s">
        <v>382</v>
      </c>
    </row>
    <row r="241" s="13" customFormat="1">
      <c r="A241" s="13"/>
      <c r="B241" s="197"/>
      <c r="C241" s="13"/>
      <c r="D241" s="198" t="s">
        <v>151</v>
      </c>
      <c r="E241" s="199" t="s">
        <v>1</v>
      </c>
      <c r="F241" s="200" t="s">
        <v>383</v>
      </c>
      <c r="G241" s="13"/>
      <c r="H241" s="201">
        <v>1</v>
      </c>
      <c r="I241" s="202"/>
      <c r="J241" s="13"/>
      <c r="K241" s="13"/>
      <c r="L241" s="197"/>
      <c r="M241" s="203"/>
      <c r="N241" s="204"/>
      <c r="O241" s="204"/>
      <c r="P241" s="204"/>
      <c r="Q241" s="204"/>
      <c r="R241" s="204"/>
      <c r="S241" s="204"/>
      <c r="T241" s="20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9" t="s">
        <v>151</v>
      </c>
      <c r="AU241" s="199" t="s">
        <v>86</v>
      </c>
      <c r="AV241" s="13" t="s">
        <v>86</v>
      </c>
      <c r="AW241" s="13" t="s">
        <v>32</v>
      </c>
      <c r="AX241" s="13" t="s">
        <v>84</v>
      </c>
      <c r="AY241" s="199" t="s">
        <v>141</v>
      </c>
    </row>
    <row r="242" s="12" customFormat="1" ht="22.8" customHeight="1">
      <c r="A242" s="12"/>
      <c r="B242" s="170"/>
      <c r="C242" s="12"/>
      <c r="D242" s="171" t="s">
        <v>75</v>
      </c>
      <c r="E242" s="181" t="s">
        <v>384</v>
      </c>
      <c r="F242" s="181" t="s">
        <v>385</v>
      </c>
      <c r="G242" s="12"/>
      <c r="H242" s="12"/>
      <c r="I242" s="173"/>
      <c r="J242" s="182">
        <f>BK242</f>
        <v>0</v>
      </c>
      <c r="K242" s="12"/>
      <c r="L242" s="170"/>
      <c r="M242" s="175"/>
      <c r="N242" s="176"/>
      <c r="O242" s="176"/>
      <c r="P242" s="177">
        <f>P243</f>
        <v>0</v>
      </c>
      <c r="Q242" s="176"/>
      <c r="R242" s="177">
        <f>R243</f>
        <v>0</v>
      </c>
      <c r="S242" s="176"/>
      <c r="T242" s="178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71" t="s">
        <v>86</v>
      </c>
      <c r="AT242" s="179" t="s">
        <v>75</v>
      </c>
      <c r="AU242" s="179" t="s">
        <v>84</v>
      </c>
      <c r="AY242" s="171" t="s">
        <v>141</v>
      </c>
      <c r="BK242" s="180">
        <f>BK243</f>
        <v>0</v>
      </c>
    </row>
    <row r="243" s="2" customFormat="1" ht="16.5" customHeight="1">
      <c r="A243" s="37"/>
      <c r="B243" s="183"/>
      <c r="C243" s="184" t="s">
        <v>386</v>
      </c>
      <c r="D243" s="184" t="s">
        <v>144</v>
      </c>
      <c r="E243" s="185" t="s">
        <v>387</v>
      </c>
      <c r="F243" s="186" t="s">
        <v>388</v>
      </c>
      <c r="G243" s="187" t="s">
        <v>359</v>
      </c>
      <c r="H243" s="188">
        <v>1</v>
      </c>
      <c r="I243" s="189"/>
      <c r="J243" s="190">
        <f>ROUND(I243*H243,2)</f>
        <v>0</v>
      </c>
      <c r="K243" s="186" t="s">
        <v>1</v>
      </c>
      <c r="L243" s="38"/>
      <c r="M243" s="191" t="s">
        <v>1</v>
      </c>
      <c r="N243" s="192" t="s">
        <v>41</v>
      </c>
      <c r="O243" s="76"/>
      <c r="P243" s="193">
        <f>O243*H243</f>
        <v>0</v>
      </c>
      <c r="Q243" s="193">
        <v>0</v>
      </c>
      <c r="R243" s="193">
        <f>Q243*H243</f>
        <v>0</v>
      </c>
      <c r="S243" s="193">
        <v>0</v>
      </c>
      <c r="T243" s="19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5" t="s">
        <v>221</v>
      </c>
      <c r="AT243" s="195" t="s">
        <v>144</v>
      </c>
      <c r="AU243" s="195" t="s">
        <v>86</v>
      </c>
      <c r="AY243" s="18" t="s">
        <v>141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8" t="s">
        <v>84</v>
      </c>
      <c r="BK243" s="196">
        <f>ROUND(I243*H243,2)</f>
        <v>0</v>
      </c>
      <c r="BL243" s="18" t="s">
        <v>221</v>
      </c>
      <c r="BM243" s="195" t="s">
        <v>389</v>
      </c>
    </row>
    <row r="244" s="12" customFormat="1" ht="22.8" customHeight="1">
      <c r="A244" s="12"/>
      <c r="B244" s="170"/>
      <c r="C244" s="12"/>
      <c r="D244" s="171" t="s">
        <v>75</v>
      </c>
      <c r="E244" s="181" t="s">
        <v>390</v>
      </c>
      <c r="F244" s="181" t="s">
        <v>391</v>
      </c>
      <c r="G244" s="12"/>
      <c r="H244" s="12"/>
      <c r="I244" s="173"/>
      <c r="J244" s="182">
        <f>BK244</f>
        <v>0</v>
      </c>
      <c r="K244" s="12"/>
      <c r="L244" s="170"/>
      <c r="M244" s="175"/>
      <c r="N244" s="176"/>
      <c r="O244" s="176"/>
      <c r="P244" s="177">
        <f>P245</f>
        <v>0</v>
      </c>
      <c r="Q244" s="176"/>
      <c r="R244" s="177">
        <f>R245</f>
        <v>0</v>
      </c>
      <c r="S244" s="176"/>
      <c r="T244" s="178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71" t="s">
        <v>86</v>
      </c>
      <c r="AT244" s="179" t="s">
        <v>75</v>
      </c>
      <c r="AU244" s="179" t="s">
        <v>84</v>
      </c>
      <c r="AY244" s="171" t="s">
        <v>141</v>
      </c>
      <c r="BK244" s="180">
        <f>BK245</f>
        <v>0</v>
      </c>
    </row>
    <row r="245" s="2" customFormat="1" ht="16.5" customHeight="1">
      <c r="A245" s="37"/>
      <c r="B245" s="183"/>
      <c r="C245" s="184" t="s">
        <v>392</v>
      </c>
      <c r="D245" s="184" t="s">
        <v>144</v>
      </c>
      <c r="E245" s="185" t="s">
        <v>393</v>
      </c>
      <c r="F245" s="186" t="s">
        <v>394</v>
      </c>
      <c r="G245" s="187" t="s">
        <v>359</v>
      </c>
      <c r="H245" s="188">
        <v>1</v>
      </c>
      <c r="I245" s="189"/>
      <c r="J245" s="190">
        <f>ROUND(I245*H245,2)</f>
        <v>0</v>
      </c>
      <c r="K245" s="186" t="s">
        <v>1</v>
      </c>
      <c r="L245" s="38"/>
      <c r="M245" s="191" t="s">
        <v>1</v>
      </c>
      <c r="N245" s="192" t="s">
        <v>41</v>
      </c>
      <c r="O245" s="76"/>
      <c r="P245" s="193">
        <f>O245*H245</f>
        <v>0</v>
      </c>
      <c r="Q245" s="193">
        <v>0</v>
      </c>
      <c r="R245" s="193">
        <f>Q245*H245</f>
        <v>0</v>
      </c>
      <c r="S245" s="193">
        <v>0</v>
      </c>
      <c r="T245" s="19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5" t="s">
        <v>221</v>
      </c>
      <c r="AT245" s="195" t="s">
        <v>144</v>
      </c>
      <c r="AU245" s="195" t="s">
        <v>86</v>
      </c>
      <c r="AY245" s="18" t="s">
        <v>141</v>
      </c>
      <c r="BE245" s="196">
        <f>IF(N245="základní",J245,0)</f>
        <v>0</v>
      </c>
      <c r="BF245" s="196">
        <f>IF(N245="snížená",J245,0)</f>
        <v>0</v>
      </c>
      <c r="BG245" s="196">
        <f>IF(N245="zákl. přenesená",J245,0)</f>
        <v>0</v>
      </c>
      <c r="BH245" s="196">
        <f>IF(N245="sníž. přenesená",J245,0)</f>
        <v>0</v>
      </c>
      <c r="BI245" s="196">
        <f>IF(N245="nulová",J245,0)</f>
        <v>0</v>
      </c>
      <c r="BJ245" s="18" t="s">
        <v>84</v>
      </c>
      <c r="BK245" s="196">
        <f>ROUND(I245*H245,2)</f>
        <v>0</v>
      </c>
      <c r="BL245" s="18" t="s">
        <v>221</v>
      </c>
      <c r="BM245" s="195" t="s">
        <v>395</v>
      </c>
    </row>
    <row r="246" s="12" customFormat="1" ht="22.8" customHeight="1">
      <c r="A246" s="12"/>
      <c r="B246" s="170"/>
      <c r="C246" s="12"/>
      <c r="D246" s="171" t="s">
        <v>75</v>
      </c>
      <c r="E246" s="181" t="s">
        <v>396</v>
      </c>
      <c r="F246" s="181" t="s">
        <v>397</v>
      </c>
      <c r="G246" s="12"/>
      <c r="H246" s="12"/>
      <c r="I246" s="173"/>
      <c r="J246" s="182">
        <f>BK246</f>
        <v>0</v>
      </c>
      <c r="K246" s="12"/>
      <c r="L246" s="170"/>
      <c r="M246" s="175"/>
      <c r="N246" s="176"/>
      <c r="O246" s="176"/>
      <c r="P246" s="177">
        <f>SUM(P247:P286)</f>
        <v>0</v>
      </c>
      <c r="Q246" s="176"/>
      <c r="R246" s="177">
        <f>SUM(R247:R286)</f>
        <v>4.9804443000000003</v>
      </c>
      <c r="S246" s="176"/>
      <c r="T246" s="178">
        <f>SUM(T247:T286)</f>
        <v>2.8437775999999997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71" t="s">
        <v>86</v>
      </c>
      <c r="AT246" s="179" t="s">
        <v>75</v>
      </c>
      <c r="AU246" s="179" t="s">
        <v>84</v>
      </c>
      <c r="AY246" s="171" t="s">
        <v>141</v>
      </c>
      <c r="BK246" s="180">
        <f>SUM(BK247:BK286)</f>
        <v>0</v>
      </c>
    </row>
    <row r="247" s="2" customFormat="1" ht="21.75" customHeight="1">
      <c r="A247" s="37"/>
      <c r="B247" s="183"/>
      <c r="C247" s="184" t="s">
        <v>398</v>
      </c>
      <c r="D247" s="184" t="s">
        <v>144</v>
      </c>
      <c r="E247" s="185" t="s">
        <v>399</v>
      </c>
      <c r="F247" s="186" t="s">
        <v>400</v>
      </c>
      <c r="G247" s="187" t="s">
        <v>147</v>
      </c>
      <c r="H247" s="188">
        <v>6.1500000000000004</v>
      </c>
      <c r="I247" s="189"/>
      <c r="J247" s="190">
        <f>ROUND(I247*H247,2)</f>
        <v>0</v>
      </c>
      <c r="K247" s="186" t="s">
        <v>148</v>
      </c>
      <c r="L247" s="38"/>
      <c r="M247" s="191" t="s">
        <v>1</v>
      </c>
      <c r="N247" s="192" t="s">
        <v>41</v>
      </c>
      <c r="O247" s="76"/>
      <c r="P247" s="193">
        <f>O247*H247</f>
        <v>0</v>
      </c>
      <c r="Q247" s="193">
        <v>0.024760000000000001</v>
      </c>
      <c r="R247" s="193">
        <f>Q247*H247</f>
        <v>0.15227400000000002</v>
      </c>
      <c r="S247" s="193">
        <v>0</v>
      </c>
      <c r="T247" s="19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5" t="s">
        <v>221</v>
      </c>
      <c r="AT247" s="195" t="s">
        <v>144</v>
      </c>
      <c r="AU247" s="195" t="s">
        <v>86</v>
      </c>
      <c r="AY247" s="18" t="s">
        <v>141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8" t="s">
        <v>84</v>
      </c>
      <c r="BK247" s="196">
        <f>ROUND(I247*H247,2)</f>
        <v>0</v>
      </c>
      <c r="BL247" s="18" t="s">
        <v>221</v>
      </c>
      <c r="BM247" s="195" t="s">
        <v>401</v>
      </c>
    </row>
    <row r="248" s="13" customFormat="1">
      <c r="A248" s="13"/>
      <c r="B248" s="197"/>
      <c r="C248" s="13"/>
      <c r="D248" s="198" t="s">
        <v>151</v>
      </c>
      <c r="E248" s="199" t="s">
        <v>1</v>
      </c>
      <c r="F248" s="200" t="s">
        <v>402</v>
      </c>
      <c r="G248" s="13"/>
      <c r="H248" s="201">
        <v>16.469999999999999</v>
      </c>
      <c r="I248" s="202"/>
      <c r="J248" s="13"/>
      <c r="K248" s="13"/>
      <c r="L248" s="197"/>
      <c r="M248" s="203"/>
      <c r="N248" s="204"/>
      <c r="O248" s="204"/>
      <c r="P248" s="204"/>
      <c r="Q248" s="204"/>
      <c r="R248" s="204"/>
      <c r="S248" s="204"/>
      <c r="T248" s="20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9" t="s">
        <v>151</v>
      </c>
      <c r="AU248" s="199" t="s">
        <v>86</v>
      </c>
      <c r="AV248" s="13" t="s">
        <v>86</v>
      </c>
      <c r="AW248" s="13" t="s">
        <v>32</v>
      </c>
      <c r="AX248" s="13" t="s">
        <v>76</v>
      </c>
      <c r="AY248" s="199" t="s">
        <v>141</v>
      </c>
    </row>
    <row r="249" s="13" customFormat="1">
      <c r="A249" s="13"/>
      <c r="B249" s="197"/>
      <c r="C249" s="13"/>
      <c r="D249" s="198" t="s">
        <v>151</v>
      </c>
      <c r="E249" s="199" t="s">
        <v>1</v>
      </c>
      <c r="F249" s="200" t="s">
        <v>403</v>
      </c>
      <c r="G249" s="13"/>
      <c r="H249" s="201">
        <v>6.1500000000000004</v>
      </c>
      <c r="I249" s="202"/>
      <c r="J249" s="13"/>
      <c r="K249" s="13"/>
      <c r="L249" s="197"/>
      <c r="M249" s="203"/>
      <c r="N249" s="204"/>
      <c r="O249" s="204"/>
      <c r="P249" s="204"/>
      <c r="Q249" s="204"/>
      <c r="R249" s="204"/>
      <c r="S249" s="204"/>
      <c r="T249" s="20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9" t="s">
        <v>151</v>
      </c>
      <c r="AU249" s="199" t="s">
        <v>86</v>
      </c>
      <c r="AV249" s="13" t="s">
        <v>86</v>
      </c>
      <c r="AW249" s="13" t="s">
        <v>32</v>
      </c>
      <c r="AX249" s="13" t="s">
        <v>84</v>
      </c>
      <c r="AY249" s="199" t="s">
        <v>141</v>
      </c>
    </row>
    <row r="250" s="2" customFormat="1" ht="21.75" customHeight="1">
      <c r="A250" s="37"/>
      <c r="B250" s="183"/>
      <c r="C250" s="184" t="s">
        <v>404</v>
      </c>
      <c r="D250" s="184" t="s">
        <v>144</v>
      </c>
      <c r="E250" s="185" t="s">
        <v>405</v>
      </c>
      <c r="F250" s="186" t="s">
        <v>406</v>
      </c>
      <c r="G250" s="187" t="s">
        <v>147</v>
      </c>
      <c r="H250" s="188">
        <v>5.7000000000000002</v>
      </c>
      <c r="I250" s="189"/>
      <c r="J250" s="190">
        <f>ROUND(I250*H250,2)</f>
        <v>0</v>
      </c>
      <c r="K250" s="186" t="s">
        <v>148</v>
      </c>
      <c r="L250" s="38"/>
      <c r="M250" s="191" t="s">
        <v>1</v>
      </c>
      <c r="N250" s="192" t="s">
        <v>41</v>
      </c>
      <c r="O250" s="76"/>
      <c r="P250" s="193">
        <f>O250*H250</f>
        <v>0</v>
      </c>
      <c r="Q250" s="193">
        <v>0.025510000000000001</v>
      </c>
      <c r="R250" s="193">
        <f>Q250*H250</f>
        <v>0.14540700000000001</v>
      </c>
      <c r="S250" s="193">
        <v>0</v>
      </c>
      <c r="T250" s="19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5" t="s">
        <v>221</v>
      </c>
      <c r="AT250" s="195" t="s">
        <v>144</v>
      </c>
      <c r="AU250" s="195" t="s">
        <v>86</v>
      </c>
      <c r="AY250" s="18" t="s">
        <v>141</v>
      </c>
      <c r="BE250" s="196">
        <f>IF(N250="základní",J250,0)</f>
        <v>0</v>
      </c>
      <c r="BF250" s="196">
        <f>IF(N250="snížená",J250,0)</f>
        <v>0</v>
      </c>
      <c r="BG250" s="196">
        <f>IF(N250="zákl. přenesená",J250,0)</f>
        <v>0</v>
      </c>
      <c r="BH250" s="196">
        <f>IF(N250="sníž. přenesená",J250,0)</f>
        <v>0</v>
      </c>
      <c r="BI250" s="196">
        <f>IF(N250="nulová",J250,0)</f>
        <v>0</v>
      </c>
      <c r="BJ250" s="18" t="s">
        <v>84</v>
      </c>
      <c r="BK250" s="196">
        <f>ROUND(I250*H250,2)</f>
        <v>0</v>
      </c>
      <c r="BL250" s="18" t="s">
        <v>221</v>
      </c>
      <c r="BM250" s="195" t="s">
        <v>407</v>
      </c>
    </row>
    <row r="251" s="13" customFormat="1">
      <c r="A251" s="13"/>
      <c r="B251" s="197"/>
      <c r="C251" s="13"/>
      <c r="D251" s="198" t="s">
        <v>151</v>
      </c>
      <c r="E251" s="199" t="s">
        <v>1</v>
      </c>
      <c r="F251" s="200" t="s">
        <v>408</v>
      </c>
      <c r="G251" s="13"/>
      <c r="H251" s="201">
        <v>5.7000000000000002</v>
      </c>
      <c r="I251" s="202"/>
      <c r="J251" s="13"/>
      <c r="K251" s="13"/>
      <c r="L251" s="197"/>
      <c r="M251" s="203"/>
      <c r="N251" s="204"/>
      <c r="O251" s="204"/>
      <c r="P251" s="204"/>
      <c r="Q251" s="204"/>
      <c r="R251" s="204"/>
      <c r="S251" s="204"/>
      <c r="T251" s="20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9" t="s">
        <v>151</v>
      </c>
      <c r="AU251" s="199" t="s">
        <v>86</v>
      </c>
      <c r="AV251" s="13" t="s">
        <v>86</v>
      </c>
      <c r="AW251" s="13" t="s">
        <v>32</v>
      </c>
      <c r="AX251" s="13" t="s">
        <v>84</v>
      </c>
      <c r="AY251" s="199" t="s">
        <v>141</v>
      </c>
    </row>
    <row r="252" s="2" customFormat="1" ht="21.75" customHeight="1">
      <c r="A252" s="37"/>
      <c r="B252" s="183"/>
      <c r="C252" s="184" t="s">
        <v>409</v>
      </c>
      <c r="D252" s="184" t="s">
        <v>144</v>
      </c>
      <c r="E252" s="185" t="s">
        <v>410</v>
      </c>
      <c r="F252" s="186" t="s">
        <v>411</v>
      </c>
      <c r="G252" s="187" t="s">
        <v>147</v>
      </c>
      <c r="H252" s="188">
        <v>24.120000000000001</v>
      </c>
      <c r="I252" s="189"/>
      <c r="J252" s="190">
        <f>ROUND(I252*H252,2)</f>
        <v>0</v>
      </c>
      <c r="K252" s="186" t="s">
        <v>148</v>
      </c>
      <c r="L252" s="38"/>
      <c r="M252" s="191" t="s">
        <v>1</v>
      </c>
      <c r="N252" s="192" t="s">
        <v>41</v>
      </c>
      <c r="O252" s="76"/>
      <c r="P252" s="193">
        <f>O252*H252</f>
        <v>0</v>
      </c>
      <c r="Q252" s="193">
        <v>0.026179999999999998</v>
      </c>
      <c r="R252" s="193">
        <f>Q252*H252</f>
        <v>0.63146159999999996</v>
      </c>
      <c r="S252" s="193">
        <v>0</v>
      </c>
      <c r="T252" s="19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5" t="s">
        <v>221</v>
      </c>
      <c r="AT252" s="195" t="s">
        <v>144</v>
      </c>
      <c r="AU252" s="195" t="s">
        <v>86</v>
      </c>
      <c r="AY252" s="18" t="s">
        <v>141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8" t="s">
        <v>84</v>
      </c>
      <c r="BK252" s="196">
        <f>ROUND(I252*H252,2)</f>
        <v>0</v>
      </c>
      <c r="BL252" s="18" t="s">
        <v>221</v>
      </c>
      <c r="BM252" s="195" t="s">
        <v>412</v>
      </c>
    </row>
    <row r="253" s="13" customFormat="1">
      <c r="A253" s="13"/>
      <c r="B253" s="197"/>
      <c r="C253" s="13"/>
      <c r="D253" s="198" t="s">
        <v>151</v>
      </c>
      <c r="E253" s="199" t="s">
        <v>1</v>
      </c>
      <c r="F253" s="200" t="s">
        <v>413</v>
      </c>
      <c r="G253" s="13"/>
      <c r="H253" s="201">
        <v>24.120000000000001</v>
      </c>
      <c r="I253" s="202"/>
      <c r="J253" s="13"/>
      <c r="K253" s="13"/>
      <c r="L253" s="197"/>
      <c r="M253" s="203"/>
      <c r="N253" s="204"/>
      <c r="O253" s="204"/>
      <c r="P253" s="204"/>
      <c r="Q253" s="204"/>
      <c r="R253" s="204"/>
      <c r="S253" s="204"/>
      <c r="T253" s="20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9" t="s">
        <v>151</v>
      </c>
      <c r="AU253" s="199" t="s">
        <v>86</v>
      </c>
      <c r="AV253" s="13" t="s">
        <v>86</v>
      </c>
      <c r="AW253" s="13" t="s">
        <v>32</v>
      </c>
      <c r="AX253" s="13" t="s">
        <v>84</v>
      </c>
      <c r="AY253" s="199" t="s">
        <v>141</v>
      </c>
    </row>
    <row r="254" s="2" customFormat="1" ht="21.75" customHeight="1">
      <c r="A254" s="37"/>
      <c r="B254" s="183"/>
      <c r="C254" s="184" t="s">
        <v>414</v>
      </c>
      <c r="D254" s="184" t="s">
        <v>144</v>
      </c>
      <c r="E254" s="185" t="s">
        <v>415</v>
      </c>
      <c r="F254" s="186" t="s">
        <v>416</v>
      </c>
      <c r="G254" s="187" t="s">
        <v>147</v>
      </c>
      <c r="H254" s="188">
        <v>3.8399999999999999</v>
      </c>
      <c r="I254" s="189"/>
      <c r="J254" s="190">
        <f>ROUND(I254*H254,2)</f>
        <v>0</v>
      </c>
      <c r="K254" s="186" t="s">
        <v>148</v>
      </c>
      <c r="L254" s="38"/>
      <c r="M254" s="191" t="s">
        <v>1</v>
      </c>
      <c r="N254" s="192" t="s">
        <v>41</v>
      </c>
      <c r="O254" s="76"/>
      <c r="P254" s="193">
        <f>O254*H254</f>
        <v>0</v>
      </c>
      <c r="Q254" s="193">
        <v>0.025389999999999999</v>
      </c>
      <c r="R254" s="193">
        <f>Q254*H254</f>
        <v>0.09749759999999999</v>
      </c>
      <c r="S254" s="193">
        <v>0</v>
      </c>
      <c r="T254" s="19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5" t="s">
        <v>221</v>
      </c>
      <c r="AT254" s="195" t="s">
        <v>144</v>
      </c>
      <c r="AU254" s="195" t="s">
        <v>86</v>
      </c>
      <c r="AY254" s="18" t="s">
        <v>141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8" t="s">
        <v>84</v>
      </c>
      <c r="BK254" s="196">
        <f>ROUND(I254*H254,2)</f>
        <v>0</v>
      </c>
      <c r="BL254" s="18" t="s">
        <v>221</v>
      </c>
      <c r="BM254" s="195" t="s">
        <v>417</v>
      </c>
    </row>
    <row r="255" s="13" customFormat="1">
      <c r="A255" s="13"/>
      <c r="B255" s="197"/>
      <c r="C255" s="13"/>
      <c r="D255" s="198" t="s">
        <v>151</v>
      </c>
      <c r="E255" s="199" t="s">
        <v>1</v>
      </c>
      <c r="F255" s="200" t="s">
        <v>418</v>
      </c>
      <c r="G255" s="13"/>
      <c r="H255" s="201">
        <v>3.8399999999999999</v>
      </c>
      <c r="I255" s="202"/>
      <c r="J255" s="13"/>
      <c r="K255" s="13"/>
      <c r="L255" s="197"/>
      <c r="M255" s="203"/>
      <c r="N255" s="204"/>
      <c r="O255" s="204"/>
      <c r="P255" s="204"/>
      <c r="Q255" s="204"/>
      <c r="R255" s="204"/>
      <c r="S255" s="204"/>
      <c r="T255" s="20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9" t="s">
        <v>151</v>
      </c>
      <c r="AU255" s="199" t="s">
        <v>86</v>
      </c>
      <c r="AV255" s="13" t="s">
        <v>86</v>
      </c>
      <c r="AW255" s="13" t="s">
        <v>32</v>
      </c>
      <c r="AX255" s="13" t="s">
        <v>84</v>
      </c>
      <c r="AY255" s="199" t="s">
        <v>141</v>
      </c>
    </row>
    <row r="256" s="2" customFormat="1" ht="21.75" customHeight="1">
      <c r="A256" s="37"/>
      <c r="B256" s="183"/>
      <c r="C256" s="184" t="s">
        <v>419</v>
      </c>
      <c r="D256" s="184" t="s">
        <v>144</v>
      </c>
      <c r="E256" s="185" t="s">
        <v>420</v>
      </c>
      <c r="F256" s="186" t="s">
        <v>421</v>
      </c>
      <c r="G256" s="187" t="s">
        <v>147</v>
      </c>
      <c r="H256" s="188">
        <v>5.4900000000000002</v>
      </c>
      <c r="I256" s="189"/>
      <c r="J256" s="190">
        <f>ROUND(I256*H256,2)</f>
        <v>0</v>
      </c>
      <c r="K256" s="186" t="s">
        <v>148</v>
      </c>
      <c r="L256" s="38"/>
      <c r="M256" s="191" t="s">
        <v>1</v>
      </c>
      <c r="N256" s="192" t="s">
        <v>41</v>
      </c>
      <c r="O256" s="76"/>
      <c r="P256" s="193">
        <f>O256*H256</f>
        <v>0</v>
      </c>
      <c r="Q256" s="193">
        <v>0.031060000000000001</v>
      </c>
      <c r="R256" s="193">
        <f>Q256*H256</f>
        <v>0.17051940000000002</v>
      </c>
      <c r="S256" s="193">
        <v>0</v>
      </c>
      <c r="T256" s="19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5" t="s">
        <v>221</v>
      </c>
      <c r="AT256" s="195" t="s">
        <v>144</v>
      </c>
      <c r="AU256" s="195" t="s">
        <v>86</v>
      </c>
      <c r="AY256" s="18" t="s">
        <v>141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8" t="s">
        <v>84</v>
      </c>
      <c r="BK256" s="196">
        <f>ROUND(I256*H256,2)</f>
        <v>0</v>
      </c>
      <c r="BL256" s="18" t="s">
        <v>221</v>
      </c>
      <c r="BM256" s="195" t="s">
        <v>422</v>
      </c>
    </row>
    <row r="257" s="13" customFormat="1">
      <c r="A257" s="13"/>
      <c r="B257" s="197"/>
      <c r="C257" s="13"/>
      <c r="D257" s="198" t="s">
        <v>151</v>
      </c>
      <c r="E257" s="199" t="s">
        <v>1</v>
      </c>
      <c r="F257" s="200" t="s">
        <v>423</v>
      </c>
      <c r="G257" s="13"/>
      <c r="H257" s="201">
        <v>5.4900000000000002</v>
      </c>
      <c r="I257" s="202"/>
      <c r="J257" s="13"/>
      <c r="K257" s="13"/>
      <c r="L257" s="197"/>
      <c r="M257" s="203"/>
      <c r="N257" s="204"/>
      <c r="O257" s="204"/>
      <c r="P257" s="204"/>
      <c r="Q257" s="204"/>
      <c r="R257" s="204"/>
      <c r="S257" s="204"/>
      <c r="T257" s="20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9" t="s">
        <v>151</v>
      </c>
      <c r="AU257" s="199" t="s">
        <v>86</v>
      </c>
      <c r="AV257" s="13" t="s">
        <v>86</v>
      </c>
      <c r="AW257" s="13" t="s">
        <v>32</v>
      </c>
      <c r="AX257" s="13" t="s">
        <v>84</v>
      </c>
      <c r="AY257" s="199" t="s">
        <v>141</v>
      </c>
    </row>
    <row r="258" s="2" customFormat="1" ht="21.75" customHeight="1">
      <c r="A258" s="37"/>
      <c r="B258" s="183"/>
      <c r="C258" s="184" t="s">
        <v>424</v>
      </c>
      <c r="D258" s="184" t="s">
        <v>144</v>
      </c>
      <c r="E258" s="185" t="s">
        <v>425</v>
      </c>
      <c r="F258" s="186" t="s">
        <v>426</v>
      </c>
      <c r="G258" s="187" t="s">
        <v>147</v>
      </c>
      <c r="H258" s="188">
        <v>16.5</v>
      </c>
      <c r="I258" s="189"/>
      <c r="J258" s="190">
        <f>ROUND(I258*H258,2)</f>
        <v>0</v>
      </c>
      <c r="K258" s="186" t="s">
        <v>148</v>
      </c>
      <c r="L258" s="38"/>
      <c r="M258" s="191" t="s">
        <v>1</v>
      </c>
      <c r="N258" s="192" t="s">
        <v>41</v>
      </c>
      <c r="O258" s="76"/>
      <c r="P258" s="193">
        <f>O258*H258</f>
        <v>0</v>
      </c>
      <c r="Q258" s="193">
        <v>0.04428</v>
      </c>
      <c r="R258" s="193">
        <f>Q258*H258</f>
        <v>0.73062000000000005</v>
      </c>
      <c r="S258" s="193">
        <v>0</v>
      </c>
      <c r="T258" s="19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5" t="s">
        <v>221</v>
      </c>
      <c r="AT258" s="195" t="s">
        <v>144</v>
      </c>
      <c r="AU258" s="195" t="s">
        <v>86</v>
      </c>
      <c r="AY258" s="18" t="s">
        <v>141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8" t="s">
        <v>84</v>
      </c>
      <c r="BK258" s="196">
        <f>ROUND(I258*H258,2)</f>
        <v>0</v>
      </c>
      <c r="BL258" s="18" t="s">
        <v>221</v>
      </c>
      <c r="BM258" s="195" t="s">
        <v>427</v>
      </c>
    </row>
    <row r="259" s="13" customFormat="1">
      <c r="A259" s="13"/>
      <c r="B259" s="197"/>
      <c r="C259" s="13"/>
      <c r="D259" s="198" t="s">
        <v>151</v>
      </c>
      <c r="E259" s="199" t="s">
        <v>1</v>
      </c>
      <c r="F259" s="200" t="s">
        <v>428</v>
      </c>
      <c r="G259" s="13"/>
      <c r="H259" s="201">
        <v>16.5</v>
      </c>
      <c r="I259" s="202"/>
      <c r="J259" s="13"/>
      <c r="K259" s="13"/>
      <c r="L259" s="197"/>
      <c r="M259" s="203"/>
      <c r="N259" s="204"/>
      <c r="O259" s="204"/>
      <c r="P259" s="204"/>
      <c r="Q259" s="204"/>
      <c r="R259" s="204"/>
      <c r="S259" s="204"/>
      <c r="T259" s="20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9" t="s">
        <v>151</v>
      </c>
      <c r="AU259" s="199" t="s">
        <v>86</v>
      </c>
      <c r="AV259" s="13" t="s">
        <v>86</v>
      </c>
      <c r="AW259" s="13" t="s">
        <v>32</v>
      </c>
      <c r="AX259" s="13" t="s">
        <v>84</v>
      </c>
      <c r="AY259" s="199" t="s">
        <v>141</v>
      </c>
    </row>
    <row r="260" s="2" customFormat="1" ht="21.75" customHeight="1">
      <c r="A260" s="37"/>
      <c r="B260" s="183"/>
      <c r="C260" s="184" t="s">
        <v>429</v>
      </c>
      <c r="D260" s="184" t="s">
        <v>144</v>
      </c>
      <c r="E260" s="185" t="s">
        <v>430</v>
      </c>
      <c r="F260" s="186" t="s">
        <v>431</v>
      </c>
      <c r="G260" s="187" t="s">
        <v>147</v>
      </c>
      <c r="H260" s="188">
        <v>30.058</v>
      </c>
      <c r="I260" s="189"/>
      <c r="J260" s="190">
        <f>ROUND(I260*H260,2)</f>
        <v>0</v>
      </c>
      <c r="K260" s="186" t="s">
        <v>148</v>
      </c>
      <c r="L260" s="38"/>
      <c r="M260" s="191" t="s">
        <v>1</v>
      </c>
      <c r="N260" s="192" t="s">
        <v>41</v>
      </c>
      <c r="O260" s="76"/>
      <c r="P260" s="193">
        <f>O260*H260</f>
        <v>0</v>
      </c>
      <c r="Q260" s="193">
        <v>0.045699999999999998</v>
      </c>
      <c r="R260" s="193">
        <f>Q260*H260</f>
        <v>1.3736505999999999</v>
      </c>
      <c r="S260" s="193">
        <v>0</v>
      </c>
      <c r="T260" s="194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5" t="s">
        <v>221</v>
      </c>
      <c r="AT260" s="195" t="s">
        <v>144</v>
      </c>
      <c r="AU260" s="195" t="s">
        <v>86</v>
      </c>
      <c r="AY260" s="18" t="s">
        <v>141</v>
      </c>
      <c r="BE260" s="196">
        <f>IF(N260="základní",J260,0)</f>
        <v>0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8" t="s">
        <v>84</v>
      </c>
      <c r="BK260" s="196">
        <f>ROUND(I260*H260,2)</f>
        <v>0</v>
      </c>
      <c r="BL260" s="18" t="s">
        <v>221</v>
      </c>
      <c r="BM260" s="195" t="s">
        <v>432</v>
      </c>
    </row>
    <row r="261" s="13" customFormat="1">
      <c r="A261" s="13"/>
      <c r="B261" s="197"/>
      <c r="C261" s="13"/>
      <c r="D261" s="198" t="s">
        <v>151</v>
      </c>
      <c r="E261" s="199" t="s">
        <v>1</v>
      </c>
      <c r="F261" s="200" t="s">
        <v>433</v>
      </c>
      <c r="G261" s="13"/>
      <c r="H261" s="201">
        <v>17.808</v>
      </c>
      <c r="I261" s="202"/>
      <c r="J261" s="13"/>
      <c r="K261" s="13"/>
      <c r="L261" s="197"/>
      <c r="M261" s="203"/>
      <c r="N261" s="204"/>
      <c r="O261" s="204"/>
      <c r="P261" s="204"/>
      <c r="Q261" s="204"/>
      <c r="R261" s="204"/>
      <c r="S261" s="204"/>
      <c r="T261" s="20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9" t="s">
        <v>151</v>
      </c>
      <c r="AU261" s="199" t="s">
        <v>86</v>
      </c>
      <c r="AV261" s="13" t="s">
        <v>86</v>
      </c>
      <c r="AW261" s="13" t="s">
        <v>32</v>
      </c>
      <c r="AX261" s="13" t="s">
        <v>76</v>
      </c>
      <c r="AY261" s="199" t="s">
        <v>141</v>
      </c>
    </row>
    <row r="262" s="13" customFormat="1">
      <c r="A262" s="13"/>
      <c r="B262" s="197"/>
      <c r="C262" s="13"/>
      <c r="D262" s="198" t="s">
        <v>151</v>
      </c>
      <c r="E262" s="199" t="s">
        <v>1</v>
      </c>
      <c r="F262" s="200" t="s">
        <v>434</v>
      </c>
      <c r="G262" s="13"/>
      <c r="H262" s="201">
        <v>12.25</v>
      </c>
      <c r="I262" s="202"/>
      <c r="J262" s="13"/>
      <c r="K262" s="13"/>
      <c r="L262" s="197"/>
      <c r="M262" s="203"/>
      <c r="N262" s="204"/>
      <c r="O262" s="204"/>
      <c r="P262" s="204"/>
      <c r="Q262" s="204"/>
      <c r="R262" s="204"/>
      <c r="S262" s="204"/>
      <c r="T262" s="20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9" t="s">
        <v>151</v>
      </c>
      <c r="AU262" s="199" t="s">
        <v>86</v>
      </c>
      <c r="AV262" s="13" t="s">
        <v>86</v>
      </c>
      <c r="AW262" s="13" t="s">
        <v>32</v>
      </c>
      <c r="AX262" s="13" t="s">
        <v>76</v>
      </c>
      <c r="AY262" s="199" t="s">
        <v>141</v>
      </c>
    </row>
    <row r="263" s="14" customFormat="1">
      <c r="A263" s="14"/>
      <c r="B263" s="206"/>
      <c r="C263" s="14"/>
      <c r="D263" s="198" t="s">
        <v>151</v>
      </c>
      <c r="E263" s="207" t="s">
        <v>1</v>
      </c>
      <c r="F263" s="208" t="s">
        <v>154</v>
      </c>
      <c r="G263" s="14"/>
      <c r="H263" s="209">
        <v>30.058</v>
      </c>
      <c r="I263" s="210"/>
      <c r="J263" s="14"/>
      <c r="K263" s="14"/>
      <c r="L263" s="206"/>
      <c r="M263" s="211"/>
      <c r="N263" s="212"/>
      <c r="O263" s="212"/>
      <c r="P263" s="212"/>
      <c r="Q263" s="212"/>
      <c r="R263" s="212"/>
      <c r="S263" s="212"/>
      <c r="T263" s="21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07" t="s">
        <v>151</v>
      </c>
      <c r="AU263" s="207" t="s">
        <v>86</v>
      </c>
      <c r="AV263" s="14" t="s">
        <v>149</v>
      </c>
      <c r="AW263" s="14" t="s">
        <v>32</v>
      </c>
      <c r="AX263" s="14" t="s">
        <v>84</v>
      </c>
      <c r="AY263" s="207" t="s">
        <v>141</v>
      </c>
    </row>
    <row r="264" s="2" customFormat="1" ht="21.75" customHeight="1">
      <c r="A264" s="37"/>
      <c r="B264" s="183"/>
      <c r="C264" s="184" t="s">
        <v>435</v>
      </c>
      <c r="D264" s="184" t="s">
        <v>144</v>
      </c>
      <c r="E264" s="185" t="s">
        <v>436</v>
      </c>
      <c r="F264" s="186" t="s">
        <v>437</v>
      </c>
      <c r="G264" s="187" t="s">
        <v>147</v>
      </c>
      <c r="H264" s="188">
        <v>4.5899999999999999</v>
      </c>
      <c r="I264" s="189"/>
      <c r="J264" s="190">
        <f>ROUND(I264*H264,2)</f>
        <v>0</v>
      </c>
      <c r="K264" s="186" t="s">
        <v>1</v>
      </c>
      <c r="L264" s="38"/>
      <c r="M264" s="191" t="s">
        <v>1</v>
      </c>
      <c r="N264" s="192" t="s">
        <v>41</v>
      </c>
      <c r="O264" s="76"/>
      <c r="P264" s="193">
        <f>O264*H264</f>
        <v>0</v>
      </c>
      <c r="Q264" s="193">
        <v>0.045699999999999998</v>
      </c>
      <c r="R264" s="193">
        <f>Q264*H264</f>
        <v>0.20976299999999998</v>
      </c>
      <c r="S264" s="193">
        <v>0</v>
      </c>
      <c r="T264" s="194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5" t="s">
        <v>221</v>
      </c>
      <c r="AT264" s="195" t="s">
        <v>144</v>
      </c>
      <c r="AU264" s="195" t="s">
        <v>86</v>
      </c>
      <c r="AY264" s="18" t="s">
        <v>141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8" t="s">
        <v>84</v>
      </c>
      <c r="BK264" s="196">
        <f>ROUND(I264*H264,2)</f>
        <v>0</v>
      </c>
      <c r="BL264" s="18" t="s">
        <v>221</v>
      </c>
      <c r="BM264" s="195" t="s">
        <v>438</v>
      </c>
    </row>
    <row r="265" s="13" customFormat="1">
      <c r="A265" s="13"/>
      <c r="B265" s="197"/>
      <c r="C265" s="13"/>
      <c r="D265" s="198" t="s">
        <v>151</v>
      </c>
      <c r="E265" s="199" t="s">
        <v>1</v>
      </c>
      <c r="F265" s="200" t="s">
        <v>439</v>
      </c>
      <c r="G265" s="13"/>
      <c r="H265" s="201">
        <v>4.5899999999999999</v>
      </c>
      <c r="I265" s="202"/>
      <c r="J265" s="13"/>
      <c r="K265" s="13"/>
      <c r="L265" s="197"/>
      <c r="M265" s="203"/>
      <c r="N265" s="204"/>
      <c r="O265" s="204"/>
      <c r="P265" s="204"/>
      <c r="Q265" s="204"/>
      <c r="R265" s="204"/>
      <c r="S265" s="204"/>
      <c r="T265" s="20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9" t="s">
        <v>151</v>
      </c>
      <c r="AU265" s="199" t="s">
        <v>86</v>
      </c>
      <c r="AV265" s="13" t="s">
        <v>86</v>
      </c>
      <c r="AW265" s="13" t="s">
        <v>32</v>
      </c>
      <c r="AX265" s="13" t="s">
        <v>84</v>
      </c>
      <c r="AY265" s="199" t="s">
        <v>141</v>
      </c>
    </row>
    <row r="266" s="2" customFormat="1" ht="21.75" customHeight="1">
      <c r="A266" s="37"/>
      <c r="B266" s="183"/>
      <c r="C266" s="184" t="s">
        <v>440</v>
      </c>
      <c r="D266" s="184" t="s">
        <v>144</v>
      </c>
      <c r="E266" s="185" t="s">
        <v>441</v>
      </c>
      <c r="F266" s="186" t="s">
        <v>442</v>
      </c>
      <c r="G266" s="187" t="s">
        <v>147</v>
      </c>
      <c r="H266" s="188">
        <v>3.8999999999999999</v>
      </c>
      <c r="I266" s="189"/>
      <c r="J266" s="190">
        <f>ROUND(I266*H266,2)</f>
        <v>0</v>
      </c>
      <c r="K266" s="186" t="s">
        <v>148</v>
      </c>
      <c r="L266" s="38"/>
      <c r="M266" s="191" t="s">
        <v>1</v>
      </c>
      <c r="N266" s="192" t="s">
        <v>41</v>
      </c>
      <c r="O266" s="76"/>
      <c r="P266" s="193">
        <f>O266*H266</f>
        <v>0</v>
      </c>
      <c r="Q266" s="193">
        <v>0.046960000000000002</v>
      </c>
      <c r="R266" s="193">
        <f>Q266*H266</f>
        <v>0.183144</v>
      </c>
      <c r="S266" s="193">
        <v>0</v>
      </c>
      <c r="T266" s="19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5" t="s">
        <v>221</v>
      </c>
      <c r="AT266" s="195" t="s">
        <v>144</v>
      </c>
      <c r="AU266" s="195" t="s">
        <v>86</v>
      </c>
      <c r="AY266" s="18" t="s">
        <v>141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8" t="s">
        <v>84</v>
      </c>
      <c r="BK266" s="196">
        <f>ROUND(I266*H266,2)</f>
        <v>0</v>
      </c>
      <c r="BL266" s="18" t="s">
        <v>221</v>
      </c>
      <c r="BM266" s="195" t="s">
        <v>443</v>
      </c>
    </row>
    <row r="267" s="13" customFormat="1">
      <c r="A267" s="13"/>
      <c r="B267" s="197"/>
      <c r="C267" s="13"/>
      <c r="D267" s="198" t="s">
        <v>151</v>
      </c>
      <c r="E267" s="199" t="s">
        <v>1</v>
      </c>
      <c r="F267" s="200" t="s">
        <v>444</v>
      </c>
      <c r="G267" s="13"/>
      <c r="H267" s="201">
        <v>3.8999999999999999</v>
      </c>
      <c r="I267" s="202"/>
      <c r="J267" s="13"/>
      <c r="K267" s="13"/>
      <c r="L267" s="197"/>
      <c r="M267" s="203"/>
      <c r="N267" s="204"/>
      <c r="O267" s="204"/>
      <c r="P267" s="204"/>
      <c r="Q267" s="204"/>
      <c r="R267" s="204"/>
      <c r="S267" s="204"/>
      <c r="T267" s="20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9" t="s">
        <v>151</v>
      </c>
      <c r="AU267" s="199" t="s">
        <v>86</v>
      </c>
      <c r="AV267" s="13" t="s">
        <v>86</v>
      </c>
      <c r="AW267" s="13" t="s">
        <v>32</v>
      </c>
      <c r="AX267" s="13" t="s">
        <v>84</v>
      </c>
      <c r="AY267" s="199" t="s">
        <v>141</v>
      </c>
    </row>
    <row r="268" s="2" customFormat="1" ht="21.75" customHeight="1">
      <c r="A268" s="37"/>
      <c r="B268" s="183"/>
      <c r="C268" s="184" t="s">
        <v>445</v>
      </c>
      <c r="D268" s="184" t="s">
        <v>144</v>
      </c>
      <c r="E268" s="185" t="s">
        <v>446</v>
      </c>
      <c r="F268" s="186" t="s">
        <v>447</v>
      </c>
      <c r="G268" s="187" t="s">
        <v>147</v>
      </c>
      <c r="H268" s="188">
        <v>13.800000000000001</v>
      </c>
      <c r="I268" s="189"/>
      <c r="J268" s="190">
        <f>ROUND(I268*H268,2)</f>
        <v>0</v>
      </c>
      <c r="K268" s="186" t="s">
        <v>148</v>
      </c>
      <c r="L268" s="38"/>
      <c r="M268" s="191" t="s">
        <v>1</v>
      </c>
      <c r="N268" s="192" t="s">
        <v>41</v>
      </c>
      <c r="O268" s="76"/>
      <c r="P268" s="193">
        <f>O268*H268</f>
        <v>0</v>
      </c>
      <c r="Q268" s="193">
        <v>0.059839999999999997</v>
      </c>
      <c r="R268" s="193">
        <f>Q268*H268</f>
        <v>0.82579199999999997</v>
      </c>
      <c r="S268" s="193">
        <v>0</v>
      </c>
      <c r="T268" s="19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5" t="s">
        <v>221</v>
      </c>
      <c r="AT268" s="195" t="s">
        <v>144</v>
      </c>
      <c r="AU268" s="195" t="s">
        <v>86</v>
      </c>
      <c r="AY268" s="18" t="s">
        <v>141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8" t="s">
        <v>84</v>
      </c>
      <c r="BK268" s="196">
        <f>ROUND(I268*H268,2)</f>
        <v>0</v>
      </c>
      <c r="BL268" s="18" t="s">
        <v>221</v>
      </c>
      <c r="BM268" s="195" t="s">
        <v>448</v>
      </c>
    </row>
    <row r="269" s="13" customFormat="1">
      <c r="A269" s="13"/>
      <c r="B269" s="197"/>
      <c r="C269" s="13"/>
      <c r="D269" s="198" t="s">
        <v>151</v>
      </c>
      <c r="E269" s="199" t="s">
        <v>1</v>
      </c>
      <c r="F269" s="200" t="s">
        <v>449</v>
      </c>
      <c r="G269" s="13"/>
      <c r="H269" s="201">
        <v>13.800000000000001</v>
      </c>
      <c r="I269" s="202"/>
      <c r="J269" s="13"/>
      <c r="K269" s="13"/>
      <c r="L269" s="197"/>
      <c r="M269" s="203"/>
      <c r="N269" s="204"/>
      <c r="O269" s="204"/>
      <c r="P269" s="204"/>
      <c r="Q269" s="204"/>
      <c r="R269" s="204"/>
      <c r="S269" s="204"/>
      <c r="T269" s="20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9" t="s">
        <v>151</v>
      </c>
      <c r="AU269" s="199" t="s">
        <v>86</v>
      </c>
      <c r="AV269" s="13" t="s">
        <v>86</v>
      </c>
      <c r="AW269" s="13" t="s">
        <v>32</v>
      </c>
      <c r="AX269" s="13" t="s">
        <v>84</v>
      </c>
      <c r="AY269" s="199" t="s">
        <v>141</v>
      </c>
    </row>
    <row r="270" s="2" customFormat="1" ht="16.5" customHeight="1">
      <c r="A270" s="37"/>
      <c r="B270" s="183"/>
      <c r="C270" s="184" t="s">
        <v>450</v>
      </c>
      <c r="D270" s="184" t="s">
        <v>144</v>
      </c>
      <c r="E270" s="185" t="s">
        <v>451</v>
      </c>
      <c r="F270" s="186" t="s">
        <v>452</v>
      </c>
      <c r="G270" s="187" t="s">
        <v>147</v>
      </c>
      <c r="H270" s="188">
        <v>141.02799999999999</v>
      </c>
      <c r="I270" s="189"/>
      <c r="J270" s="190">
        <f>ROUND(I270*H270,2)</f>
        <v>0</v>
      </c>
      <c r="K270" s="186" t="s">
        <v>148</v>
      </c>
      <c r="L270" s="38"/>
      <c r="M270" s="191" t="s">
        <v>1</v>
      </c>
      <c r="N270" s="192" t="s">
        <v>41</v>
      </c>
      <c r="O270" s="76"/>
      <c r="P270" s="193">
        <f>O270*H270</f>
        <v>0</v>
      </c>
      <c r="Q270" s="193">
        <v>0.00020000000000000001</v>
      </c>
      <c r="R270" s="193">
        <f>Q270*H270</f>
        <v>0.028205600000000001</v>
      </c>
      <c r="S270" s="193">
        <v>0</v>
      </c>
      <c r="T270" s="19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5" t="s">
        <v>221</v>
      </c>
      <c r="AT270" s="195" t="s">
        <v>144</v>
      </c>
      <c r="AU270" s="195" t="s">
        <v>86</v>
      </c>
      <c r="AY270" s="18" t="s">
        <v>141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8" t="s">
        <v>84</v>
      </c>
      <c r="BK270" s="196">
        <f>ROUND(I270*H270,2)</f>
        <v>0</v>
      </c>
      <c r="BL270" s="18" t="s">
        <v>221</v>
      </c>
      <c r="BM270" s="195" t="s">
        <v>453</v>
      </c>
    </row>
    <row r="271" s="13" customFormat="1">
      <c r="A271" s="13"/>
      <c r="B271" s="197"/>
      <c r="C271" s="13"/>
      <c r="D271" s="198" t="s">
        <v>151</v>
      </c>
      <c r="E271" s="199" t="s">
        <v>1</v>
      </c>
      <c r="F271" s="200" t="s">
        <v>454</v>
      </c>
      <c r="G271" s="13"/>
      <c r="H271" s="201">
        <v>141.02799999999999</v>
      </c>
      <c r="I271" s="202"/>
      <c r="J271" s="13"/>
      <c r="K271" s="13"/>
      <c r="L271" s="197"/>
      <c r="M271" s="203"/>
      <c r="N271" s="204"/>
      <c r="O271" s="204"/>
      <c r="P271" s="204"/>
      <c r="Q271" s="204"/>
      <c r="R271" s="204"/>
      <c r="S271" s="204"/>
      <c r="T271" s="20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9" t="s">
        <v>151</v>
      </c>
      <c r="AU271" s="199" t="s">
        <v>86</v>
      </c>
      <c r="AV271" s="13" t="s">
        <v>86</v>
      </c>
      <c r="AW271" s="13" t="s">
        <v>32</v>
      </c>
      <c r="AX271" s="13" t="s">
        <v>84</v>
      </c>
      <c r="AY271" s="199" t="s">
        <v>141</v>
      </c>
    </row>
    <row r="272" s="2" customFormat="1" ht="21.75" customHeight="1">
      <c r="A272" s="37"/>
      <c r="B272" s="183"/>
      <c r="C272" s="184" t="s">
        <v>455</v>
      </c>
      <c r="D272" s="184" t="s">
        <v>144</v>
      </c>
      <c r="E272" s="185" t="s">
        <v>456</v>
      </c>
      <c r="F272" s="186" t="s">
        <v>457</v>
      </c>
      <c r="G272" s="187" t="s">
        <v>147</v>
      </c>
      <c r="H272" s="188">
        <v>5.5499999999999998</v>
      </c>
      <c r="I272" s="189"/>
      <c r="J272" s="190">
        <f>ROUND(I272*H272,2)</f>
        <v>0</v>
      </c>
      <c r="K272" s="186" t="s">
        <v>148</v>
      </c>
      <c r="L272" s="38"/>
      <c r="M272" s="191" t="s">
        <v>1</v>
      </c>
      <c r="N272" s="192" t="s">
        <v>41</v>
      </c>
      <c r="O272" s="76"/>
      <c r="P272" s="193">
        <f>O272*H272</f>
        <v>0</v>
      </c>
      <c r="Q272" s="193">
        <v>0.01324</v>
      </c>
      <c r="R272" s="193">
        <f>Q272*H272</f>
        <v>0.073481999999999992</v>
      </c>
      <c r="S272" s="193">
        <v>0</v>
      </c>
      <c r="T272" s="19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5" t="s">
        <v>221</v>
      </c>
      <c r="AT272" s="195" t="s">
        <v>144</v>
      </c>
      <c r="AU272" s="195" t="s">
        <v>86</v>
      </c>
      <c r="AY272" s="18" t="s">
        <v>141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8" t="s">
        <v>84</v>
      </c>
      <c r="BK272" s="196">
        <f>ROUND(I272*H272,2)</f>
        <v>0</v>
      </c>
      <c r="BL272" s="18" t="s">
        <v>221</v>
      </c>
      <c r="BM272" s="195" t="s">
        <v>458</v>
      </c>
    </row>
    <row r="273" s="13" customFormat="1">
      <c r="A273" s="13"/>
      <c r="B273" s="197"/>
      <c r="C273" s="13"/>
      <c r="D273" s="198" t="s">
        <v>151</v>
      </c>
      <c r="E273" s="199" t="s">
        <v>1</v>
      </c>
      <c r="F273" s="200" t="s">
        <v>459</v>
      </c>
      <c r="G273" s="13"/>
      <c r="H273" s="201">
        <v>5.5499999999999998</v>
      </c>
      <c r="I273" s="202"/>
      <c r="J273" s="13"/>
      <c r="K273" s="13"/>
      <c r="L273" s="197"/>
      <c r="M273" s="203"/>
      <c r="N273" s="204"/>
      <c r="O273" s="204"/>
      <c r="P273" s="204"/>
      <c r="Q273" s="204"/>
      <c r="R273" s="204"/>
      <c r="S273" s="204"/>
      <c r="T273" s="20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9" t="s">
        <v>151</v>
      </c>
      <c r="AU273" s="199" t="s">
        <v>86</v>
      </c>
      <c r="AV273" s="13" t="s">
        <v>86</v>
      </c>
      <c r="AW273" s="13" t="s">
        <v>32</v>
      </c>
      <c r="AX273" s="13" t="s">
        <v>84</v>
      </c>
      <c r="AY273" s="199" t="s">
        <v>141</v>
      </c>
    </row>
    <row r="274" s="2" customFormat="1" ht="21.75" customHeight="1">
      <c r="A274" s="37"/>
      <c r="B274" s="183"/>
      <c r="C274" s="184" t="s">
        <v>460</v>
      </c>
      <c r="D274" s="184" t="s">
        <v>144</v>
      </c>
      <c r="E274" s="185" t="s">
        <v>461</v>
      </c>
      <c r="F274" s="186" t="s">
        <v>462</v>
      </c>
      <c r="G274" s="187" t="s">
        <v>147</v>
      </c>
      <c r="H274" s="188">
        <v>14.91</v>
      </c>
      <c r="I274" s="189"/>
      <c r="J274" s="190">
        <f>ROUND(I274*H274,2)</f>
        <v>0</v>
      </c>
      <c r="K274" s="186" t="s">
        <v>148</v>
      </c>
      <c r="L274" s="38"/>
      <c r="M274" s="191" t="s">
        <v>1</v>
      </c>
      <c r="N274" s="192" t="s">
        <v>41</v>
      </c>
      <c r="O274" s="76"/>
      <c r="P274" s="193">
        <f>O274*H274</f>
        <v>0</v>
      </c>
      <c r="Q274" s="193">
        <v>0.01355</v>
      </c>
      <c r="R274" s="193">
        <f>Q274*H274</f>
        <v>0.2020305</v>
      </c>
      <c r="S274" s="193">
        <v>0</v>
      </c>
      <c r="T274" s="19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5" t="s">
        <v>221</v>
      </c>
      <c r="AT274" s="195" t="s">
        <v>144</v>
      </c>
      <c r="AU274" s="195" t="s">
        <v>86</v>
      </c>
      <c r="AY274" s="18" t="s">
        <v>141</v>
      </c>
      <c r="BE274" s="196">
        <f>IF(N274="základní",J274,0)</f>
        <v>0</v>
      </c>
      <c r="BF274" s="196">
        <f>IF(N274="snížená",J274,0)</f>
        <v>0</v>
      </c>
      <c r="BG274" s="196">
        <f>IF(N274="zákl. přenesená",J274,0)</f>
        <v>0</v>
      </c>
      <c r="BH274" s="196">
        <f>IF(N274="sníž. přenesená",J274,0)</f>
        <v>0</v>
      </c>
      <c r="BI274" s="196">
        <f>IF(N274="nulová",J274,0)</f>
        <v>0</v>
      </c>
      <c r="BJ274" s="18" t="s">
        <v>84</v>
      </c>
      <c r="BK274" s="196">
        <f>ROUND(I274*H274,2)</f>
        <v>0</v>
      </c>
      <c r="BL274" s="18" t="s">
        <v>221</v>
      </c>
      <c r="BM274" s="195" t="s">
        <v>463</v>
      </c>
    </row>
    <row r="275" s="13" customFormat="1">
      <c r="A275" s="13"/>
      <c r="B275" s="197"/>
      <c r="C275" s="13"/>
      <c r="D275" s="198" t="s">
        <v>151</v>
      </c>
      <c r="E275" s="199" t="s">
        <v>1</v>
      </c>
      <c r="F275" s="200" t="s">
        <v>464</v>
      </c>
      <c r="G275" s="13"/>
      <c r="H275" s="201">
        <v>14.91</v>
      </c>
      <c r="I275" s="202"/>
      <c r="J275" s="13"/>
      <c r="K275" s="13"/>
      <c r="L275" s="197"/>
      <c r="M275" s="203"/>
      <c r="N275" s="204"/>
      <c r="O275" s="204"/>
      <c r="P275" s="204"/>
      <c r="Q275" s="204"/>
      <c r="R275" s="204"/>
      <c r="S275" s="204"/>
      <c r="T275" s="20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9" t="s">
        <v>151</v>
      </c>
      <c r="AU275" s="199" t="s">
        <v>86</v>
      </c>
      <c r="AV275" s="13" t="s">
        <v>86</v>
      </c>
      <c r="AW275" s="13" t="s">
        <v>32</v>
      </c>
      <c r="AX275" s="13" t="s">
        <v>84</v>
      </c>
      <c r="AY275" s="199" t="s">
        <v>141</v>
      </c>
    </row>
    <row r="276" s="2" customFormat="1" ht="21.75" customHeight="1">
      <c r="A276" s="37"/>
      <c r="B276" s="183"/>
      <c r="C276" s="184" t="s">
        <v>465</v>
      </c>
      <c r="D276" s="184" t="s">
        <v>144</v>
      </c>
      <c r="E276" s="185" t="s">
        <v>466</v>
      </c>
      <c r="F276" s="186" t="s">
        <v>467</v>
      </c>
      <c r="G276" s="187" t="s">
        <v>147</v>
      </c>
      <c r="H276" s="188">
        <v>4.5</v>
      </c>
      <c r="I276" s="189"/>
      <c r="J276" s="190">
        <f>ROUND(I276*H276,2)</f>
        <v>0</v>
      </c>
      <c r="K276" s="186" t="s">
        <v>1</v>
      </c>
      <c r="L276" s="38"/>
      <c r="M276" s="191" t="s">
        <v>1</v>
      </c>
      <c r="N276" s="192" t="s">
        <v>41</v>
      </c>
      <c r="O276" s="76"/>
      <c r="P276" s="193">
        <f>O276*H276</f>
        <v>0</v>
      </c>
      <c r="Q276" s="193">
        <v>0.01481</v>
      </c>
      <c r="R276" s="193">
        <f>Q276*H276</f>
        <v>0.066644999999999996</v>
      </c>
      <c r="S276" s="193">
        <v>0</v>
      </c>
      <c r="T276" s="194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5" t="s">
        <v>221</v>
      </c>
      <c r="AT276" s="195" t="s">
        <v>144</v>
      </c>
      <c r="AU276" s="195" t="s">
        <v>86</v>
      </c>
      <c r="AY276" s="18" t="s">
        <v>141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8" t="s">
        <v>84</v>
      </c>
      <c r="BK276" s="196">
        <f>ROUND(I276*H276,2)</f>
        <v>0</v>
      </c>
      <c r="BL276" s="18" t="s">
        <v>221</v>
      </c>
      <c r="BM276" s="195" t="s">
        <v>468</v>
      </c>
    </row>
    <row r="277" s="13" customFormat="1">
      <c r="A277" s="13"/>
      <c r="B277" s="197"/>
      <c r="C277" s="13"/>
      <c r="D277" s="198" t="s">
        <v>151</v>
      </c>
      <c r="E277" s="199" t="s">
        <v>1</v>
      </c>
      <c r="F277" s="200" t="s">
        <v>469</v>
      </c>
      <c r="G277" s="13"/>
      <c r="H277" s="201">
        <v>4.5</v>
      </c>
      <c r="I277" s="202"/>
      <c r="J277" s="13"/>
      <c r="K277" s="13"/>
      <c r="L277" s="197"/>
      <c r="M277" s="203"/>
      <c r="N277" s="204"/>
      <c r="O277" s="204"/>
      <c r="P277" s="204"/>
      <c r="Q277" s="204"/>
      <c r="R277" s="204"/>
      <c r="S277" s="204"/>
      <c r="T277" s="20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9" t="s">
        <v>151</v>
      </c>
      <c r="AU277" s="199" t="s">
        <v>86</v>
      </c>
      <c r="AV277" s="13" t="s">
        <v>86</v>
      </c>
      <c r="AW277" s="13" t="s">
        <v>32</v>
      </c>
      <c r="AX277" s="13" t="s">
        <v>84</v>
      </c>
      <c r="AY277" s="199" t="s">
        <v>141</v>
      </c>
    </row>
    <row r="278" s="2" customFormat="1" ht="21.75" customHeight="1">
      <c r="A278" s="37"/>
      <c r="B278" s="183"/>
      <c r="C278" s="184" t="s">
        <v>470</v>
      </c>
      <c r="D278" s="184" t="s">
        <v>144</v>
      </c>
      <c r="E278" s="185" t="s">
        <v>471</v>
      </c>
      <c r="F278" s="186" t="s">
        <v>472</v>
      </c>
      <c r="G278" s="187" t="s">
        <v>147</v>
      </c>
      <c r="H278" s="188">
        <v>164.25999999999999</v>
      </c>
      <c r="I278" s="189"/>
      <c r="J278" s="190">
        <f>ROUND(I278*H278,2)</f>
        <v>0</v>
      </c>
      <c r="K278" s="186" t="s">
        <v>148</v>
      </c>
      <c r="L278" s="38"/>
      <c r="M278" s="191" t="s">
        <v>1</v>
      </c>
      <c r="N278" s="192" t="s">
        <v>41</v>
      </c>
      <c r="O278" s="76"/>
      <c r="P278" s="193">
        <f>O278*H278</f>
        <v>0</v>
      </c>
      <c r="Q278" s="193">
        <v>0</v>
      </c>
      <c r="R278" s="193">
        <f>Q278*H278</f>
        <v>0</v>
      </c>
      <c r="S278" s="193">
        <v>0.01721</v>
      </c>
      <c r="T278" s="194">
        <f>S278*H278</f>
        <v>2.8269145999999998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5" t="s">
        <v>221</v>
      </c>
      <c r="AT278" s="195" t="s">
        <v>144</v>
      </c>
      <c r="AU278" s="195" t="s">
        <v>86</v>
      </c>
      <c r="AY278" s="18" t="s">
        <v>141</v>
      </c>
      <c r="BE278" s="196">
        <f>IF(N278="základní",J278,0)</f>
        <v>0</v>
      </c>
      <c r="BF278" s="196">
        <f>IF(N278="snížená",J278,0)</f>
        <v>0</v>
      </c>
      <c r="BG278" s="196">
        <f>IF(N278="zákl. přenesená",J278,0)</f>
        <v>0</v>
      </c>
      <c r="BH278" s="196">
        <f>IF(N278="sníž. přenesená",J278,0)</f>
        <v>0</v>
      </c>
      <c r="BI278" s="196">
        <f>IF(N278="nulová",J278,0)</f>
        <v>0</v>
      </c>
      <c r="BJ278" s="18" t="s">
        <v>84</v>
      </c>
      <c r="BK278" s="196">
        <f>ROUND(I278*H278,2)</f>
        <v>0</v>
      </c>
      <c r="BL278" s="18" t="s">
        <v>221</v>
      </c>
      <c r="BM278" s="195" t="s">
        <v>473</v>
      </c>
    </row>
    <row r="279" s="13" customFormat="1">
      <c r="A279" s="13"/>
      <c r="B279" s="197"/>
      <c r="C279" s="13"/>
      <c r="D279" s="198" t="s">
        <v>151</v>
      </c>
      <c r="E279" s="199" t="s">
        <v>1</v>
      </c>
      <c r="F279" s="200" t="s">
        <v>474</v>
      </c>
      <c r="G279" s="13"/>
      <c r="H279" s="201">
        <v>6.6500000000000004</v>
      </c>
      <c r="I279" s="202"/>
      <c r="J279" s="13"/>
      <c r="K279" s="13"/>
      <c r="L279" s="197"/>
      <c r="M279" s="203"/>
      <c r="N279" s="204"/>
      <c r="O279" s="204"/>
      <c r="P279" s="204"/>
      <c r="Q279" s="204"/>
      <c r="R279" s="204"/>
      <c r="S279" s="204"/>
      <c r="T279" s="20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9" t="s">
        <v>151</v>
      </c>
      <c r="AU279" s="199" t="s">
        <v>86</v>
      </c>
      <c r="AV279" s="13" t="s">
        <v>86</v>
      </c>
      <c r="AW279" s="13" t="s">
        <v>32</v>
      </c>
      <c r="AX279" s="13" t="s">
        <v>76</v>
      </c>
      <c r="AY279" s="199" t="s">
        <v>141</v>
      </c>
    </row>
    <row r="280" s="13" customFormat="1">
      <c r="A280" s="13"/>
      <c r="B280" s="197"/>
      <c r="C280" s="13"/>
      <c r="D280" s="198" t="s">
        <v>151</v>
      </c>
      <c r="E280" s="199" t="s">
        <v>1</v>
      </c>
      <c r="F280" s="200" t="s">
        <v>475</v>
      </c>
      <c r="G280" s="13"/>
      <c r="H280" s="201">
        <v>157.61000000000001</v>
      </c>
      <c r="I280" s="202"/>
      <c r="J280" s="13"/>
      <c r="K280" s="13"/>
      <c r="L280" s="197"/>
      <c r="M280" s="203"/>
      <c r="N280" s="204"/>
      <c r="O280" s="204"/>
      <c r="P280" s="204"/>
      <c r="Q280" s="204"/>
      <c r="R280" s="204"/>
      <c r="S280" s="204"/>
      <c r="T280" s="20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9" t="s">
        <v>151</v>
      </c>
      <c r="AU280" s="199" t="s">
        <v>86</v>
      </c>
      <c r="AV280" s="13" t="s">
        <v>86</v>
      </c>
      <c r="AW280" s="13" t="s">
        <v>32</v>
      </c>
      <c r="AX280" s="13" t="s">
        <v>76</v>
      </c>
      <c r="AY280" s="199" t="s">
        <v>141</v>
      </c>
    </row>
    <row r="281" s="14" customFormat="1">
      <c r="A281" s="14"/>
      <c r="B281" s="206"/>
      <c r="C281" s="14"/>
      <c r="D281" s="198" t="s">
        <v>151</v>
      </c>
      <c r="E281" s="207" t="s">
        <v>1</v>
      </c>
      <c r="F281" s="208" t="s">
        <v>154</v>
      </c>
      <c r="G281" s="14"/>
      <c r="H281" s="209">
        <v>164.26000000000002</v>
      </c>
      <c r="I281" s="210"/>
      <c r="J281" s="14"/>
      <c r="K281" s="14"/>
      <c r="L281" s="206"/>
      <c r="M281" s="211"/>
      <c r="N281" s="212"/>
      <c r="O281" s="212"/>
      <c r="P281" s="212"/>
      <c r="Q281" s="212"/>
      <c r="R281" s="212"/>
      <c r="S281" s="212"/>
      <c r="T281" s="21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07" t="s">
        <v>151</v>
      </c>
      <c r="AU281" s="207" t="s">
        <v>86</v>
      </c>
      <c r="AV281" s="14" t="s">
        <v>149</v>
      </c>
      <c r="AW281" s="14" t="s">
        <v>32</v>
      </c>
      <c r="AX281" s="14" t="s">
        <v>84</v>
      </c>
      <c r="AY281" s="207" t="s">
        <v>141</v>
      </c>
    </row>
    <row r="282" s="2" customFormat="1" ht="16.5" customHeight="1">
      <c r="A282" s="37"/>
      <c r="B282" s="183"/>
      <c r="C282" s="184" t="s">
        <v>476</v>
      </c>
      <c r="D282" s="184" t="s">
        <v>144</v>
      </c>
      <c r="E282" s="185" t="s">
        <v>477</v>
      </c>
      <c r="F282" s="186" t="s">
        <v>478</v>
      </c>
      <c r="G282" s="187" t="s">
        <v>174</v>
      </c>
      <c r="H282" s="188">
        <v>4.7999999999999998</v>
      </c>
      <c r="I282" s="189"/>
      <c r="J282" s="190">
        <f>ROUND(I282*H282,2)</f>
        <v>0</v>
      </c>
      <c r="K282" s="186" t="s">
        <v>148</v>
      </c>
      <c r="L282" s="38"/>
      <c r="M282" s="191" t="s">
        <v>1</v>
      </c>
      <c r="N282" s="192" t="s">
        <v>41</v>
      </c>
      <c r="O282" s="76"/>
      <c r="P282" s="193">
        <f>O282*H282</f>
        <v>0</v>
      </c>
      <c r="Q282" s="193">
        <v>0.01874</v>
      </c>
      <c r="R282" s="193">
        <f>Q282*H282</f>
        <v>0.08995199999999999</v>
      </c>
      <c r="S282" s="193">
        <v>0</v>
      </c>
      <c r="T282" s="194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5" t="s">
        <v>221</v>
      </c>
      <c r="AT282" s="195" t="s">
        <v>144</v>
      </c>
      <c r="AU282" s="195" t="s">
        <v>86</v>
      </c>
      <c r="AY282" s="18" t="s">
        <v>141</v>
      </c>
      <c r="BE282" s="196">
        <f>IF(N282="základní",J282,0)</f>
        <v>0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8" t="s">
        <v>84</v>
      </c>
      <c r="BK282" s="196">
        <f>ROUND(I282*H282,2)</f>
        <v>0</v>
      </c>
      <c r="BL282" s="18" t="s">
        <v>221</v>
      </c>
      <c r="BM282" s="195" t="s">
        <v>479</v>
      </c>
    </row>
    <row r="283" s="13" customFormat="1">
      <c r="A283" s="13"/>
      <c r="B283" s="197"/>
      <c r="C283" s="13"/>
      <c r="D283" s="198" t="s">
        <v>151</v>
      </c>
      <c r="E283" s="199" t="s">
        <v>1</v>
      </c>
      <c r="F283" s="200" t="s">
        <v>480</v>
      </c>
      <c r="G283" s="13"/>
      <c r="H283" s="201">
        <v>4.7999999999999998</v>
      </c>
      <c r="I283" s="202"/>
      <c r="J283" s="13"/>
      <c r="K283" s="13"/>
      <c r="L283" s="197"/>
      <c r="M283" s="203"/>
      <c r="N283" s="204"/>
      <c r="O283" s="204"/>
      <c r="P283" s="204"/>
      <c r="Q283" s="204"/>
      <c r="R283" s="204"/>
      <c r="S283" s="204"/>
      <c r="T283" s="20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9" t="s">
        <v>151</v>
      </c>
      <c r="AU283" s="199" t="s">
        <v>86</v>
      </c>
      <c r="AV283" s="13" t="s">
        <v>86</v>
      </c>
      <c r="AW283" s="13" t="s">
        <v>32</v>
      </c>
      <c r="AX283" s="13" t="s">
        <v>84</v>
      </c>
      <c r="AY283" s="199" t="s">
        <v>141</v>
      </c>
    </row>
    <row r="284" s="2" customFormat="1" ht="21.75" customHeight="1">
      <c r="A284" s="37"/>
      <c r="B284" s="183"/>
      <c r="C284" s="184" t="s">
        <v>481</v>
      </c>
      <c r="D284" s="184" t="s">
        <v>144</v>
      </c>
      <c r="E284" s="185" t="s">
        <v>482</v>
      </c>
      <c r="F284" s="186" t="s">
        <v>483</v>
      </c>
      <c r="G284" s="187" t="s">
        <v>147</v>
      </c>
      <c r="H284" s="188">
        <v>8.0299999999999994</v>
      </c>
      <c r="I284" s="189"/>
      <c r="J284" s="190">
        <f>ROUND(I284*H284,2)</f>
        <v>0</v>
      </c>
      <c r="K284" s="186" t="s">
        <v>148</v>
      </c>
      <c r="L284" s="38"/>
      <c r="M284" s="191" t="s">
        <v>1</v>
      </c>
      <c r="N284" s="192" t="s">
        <v>41</v>
      </c>
      <c r="O284" s="76"/>
      <c r="P284" s="193">
        <f>O284*H284</f>
        <v>0</v>
      </c>
      <c r="Q284" s="193">
        <v>0</v>
      </c>
      <c r="R284" s="193">
        <f>Q284*H284</f>
        <v>0</v>
      </c>
      <c r="S284" s="193">
        <v>0.0020999999999999999</v>
      </c>
      <c r="T284" s="194">
        <f>S284*H284</f>
        <v>0.016862999999999996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5" t="s">
        <v>221</v>
      </c>
      <c r="AT284" s="195" t="s">
        <v>144</v>
      </c>
      <c r="AU284" s="195" t="s">
        <v>86</v>
      </c>
      <c r="AY284" s="18" t="s">
        <v>141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8" t="s">
        <v>84</v>
      </c>
      <c r="BK284" s="196">
        <f>ROUND(I284*H284,2)</f>
        <v>0</v>
      </c>
      <c r="BL284" s="18" t="s">
        <v>221</v>
      </c>
      <c r="BM284" s="195" t="s">
        <v>484</v>
      </c>
    </row>
    <row r="285" s="13" customFormat="1">
      <c r="A285" s="13"/>
      <c r="B285" s="197"/>
      <c r="C285" s="13"/>
      <c r="D285" s="198" t="s">
        <v>151</v>
      </c>
      <c r="E285" s="199" t="s">
        <v>1</v>
      </c>
      <c r="F285" s="200" t="s">
        <v>229</v>
      </c>
      <c r="G285" s="13"/>
      <c r="H285" s="201">
        <v>8.0299999999999994</v>
      </c>
      <c r="I285" s="202"/>
      <c r="J285" s="13"/>
      <c r="K285" s="13"/>
      <c r="L285" s="197"/>
      <c r="M285" s="203"/>
      <c r="N285" s="204"/>
      <c r="O285" s="204"/>
      <c r="P285" s="204"/>
      <c r="Q285" s="204"/>
      <c r="R285" s="204"/>
      <c r="S285" s="204"/>
      <c r="T285" s="20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9" t="s">
        <v>151</v>
      </c>
      <c r="AU285" s="199" t="s">
        <v>86</v>
      </c>
      <c r="AV285" s="13" t="s">
        <v>86</v>
      </c>
      <c r="AW285" s="13" t="s">
        <v>32</v>
      </c>
      <c r="AX285" s="13" t="s">
        <v>84</v>
      </c>
      <c r="AY285" s="199" t="s">
        <v>141</v>
      </c>
    </row>
    <row r="286" s="2" customFormat="1" ht="21.75" customHeight="1">
      <c r="A286" s="37"/>
      <c r="B286" s="183"/>
      <c r="C286" s="184" t="s">
        <v>485</v>
      </c>
      <c r="D286" s="184" t="s">
        <v>144</v>
      </c>
      <c r="E286" s="185" t="s">
        <v>486</v>
      </c>
      <c r="F286" s="186" t="s">
        <v>487</v>
      </c>
      <c r="G286" s="187" t="s">
        <v>316</v>
      </c>
      <c r="H286" s="231"/>
      <c r="I286" s="189"/>
      <c r="J286" s="190">
        <f>ROUND(I286*H286,2)</f>
        <v>0</v>
      </c>
      <c r="K286" s="186" t="s">
        <v>148</v>
      </c>
      <c r="L286" s="38"/>
      <c r="M286" s="191" t="s">
        <v>1</v>
      </c>
      <c r="N286" s="192" t="s">
        <v>41</v>
      </c>
      <c r="O286" s="76"/>
      <c r="P286" s="193">
        <f>O286*H286</f>
        <v>0</v>
      </c>
      <c r="Q286" s="193">
        <v>0</v>
      </c>
      <c r="R286" s="193">
        <f>Q286*H286</f>
        <v>0</v>
      </c>
      <c r="S286" s="193">
        <v>0</v>
      </c>
      <c r="T286" s="19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5" t="s">
        <v>221</v>
      </c>
      <c r="AT286" s="195" t="s">
        <v>144</v>
      </c>
      <c r="AU286" s="195" t="s">
        <v>86</v>
      </c>
      <c r="AY286" s="18" t="s">
        <v>141</v>
      </c>
      <c r="BE286" s="196">
        <f>IF(N286="základní",J286,0)</f>
        <v>0</v>
      </c>
      <c r="BF286" s="196">
        <f>IF(N286="snížená",J286,0)</f>
        <v>0</v>
      </c>
      <c r="BG286" s="196">
        <f>IF(N286="zákl. přenesená",J286,0)</f>
        <v>0</v>
      </c>
      <c r="BH286" s="196">
        <f>IF(N286="sníž. přenesená",J286,0)</f>
        <v>0</v>
      </c>
      <c r="BI286" s="196">
        <f>IF(N286="nulová",J286,0)</f>
        <v>0</v>
      </c>
      <c r="BJ286" s="18" t="s">
        <v>84</v>
      </c>
      <c r="BK286" s="196">
        <f>ROUND(I286*H286,2)</f>
        <v>0</v>
      </c>
      <c r="BL286" s="18" t="s">
        <v>221</v>
      </c>
      <c r="BM286" s="195" t="s">
        <v>488</v>
      </c>
    </row>
    <row r="287" s="12" customFormat="1" ht="22.8" customHeight="1">
      <c r="A287" s="12"/>
      <c r="B287" s="170"/>
      <c r="C287" s="12"/>
      <c r="D287" s="171" t="s">
        <v>75</v>
      </c>
      <c r="E287" s="181" t="s">
        <v>489</v>
      </c>
      <c r="F287" s="181" t="s">
        <v>490</v>
      </c>
      <c r="G287" s="12"/>
      <c r="H287" s="12"/>
      <c r="I287" s="173"/>
      <c r="J287" s="182">
        <f>BK287</f>
        <v>0</v>
      </c>
      <c r="K287" s="12"/>
      <c r="L287" s="170"/>
      <c r="M287" s="175"/>
      <c r="N287" s="176"/>
      <c r="O287" s="176"/>
      <c r="P287" s="177">
        <f>SUM(P288:P309)</f>
        <v>0</v>
      </c>
      <c r="Q287" s="176"/>
      <c r="R287" s="177">
        <f>SUM(R288:R309)</f>
        <v>0</v>
      </c>
      <c r="S287" s="176"/>
      <c r="T287" s="178">
        <f>SUM(T288:T309)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71" t="s">
        <v>86</v>
      </c>
      <c r="AT287" s="179" t="s">
        <v>75</v>
      </c>
      <c r="AU287" s="179" t="s">
        <v>84</v>
      </c>
      <c r="AY287" s="171" t="s">
        <v>141</v>
      </c>
      <c r="BK287" s="180">
        <f>SUM(BK288:BK309)</f>
        <v>0</v>
      </c>
    </row>
    <row r="288" s="2" customFormat="1" ht="21.75" customHeight="1">
      <c r="A288" s="37"/>
      <c r="B288" s="183"/>
      <c r="C288" s="184" t="s">
        <v>491</v>
      </c>
      <c r="D288" s="184" t="s">
        <v>144</v>
      </c>
      <c r="E288" s="185" t="s">
        <v>492</v>
      </c>
      <c r="F288" s="186" t="s">
        <v>493</v>
      </c>
      <c r="G288" s="187" t="s">
        <v>494</v>
      </c>
      <c r="H288" s="188">
        <v>6.625</v>
      </c>
      <c r="I288" s="189"/>
      <c r="J288" s="190">
        <f>ROUND(I288*H288,2)</f>
        <v>0</v>
      </c>
      <c r="K288" s="186" t="s">
        <v>1</v>
      </c>
      <c r="L288" s="38"/>
      <c r="M288" s="191" t="s">
        <v>1</v>
      </c>
      <c r="N288" s="192" t="s">
        <v>41</v>
      </c>
      <c r="O288" s="76"/>
      <c r="P288" s="193">
        <f>O288*H288</f>
        <v>0</v>
      </c>
      <c r="Q288" s="193">
        <v>0</v>
      </c>
      <c r="R288" s="193">
        <f>Q288*H288</f>
        <v>0</v>
      </c>
      <c r="S288" s="193">
        <v>0</v>
      </c>
      <c r="T288" s="194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5" t="s">
        <v>221</v>
      </c>
      <c r="AT288" s="195" t="s">
        <v>144</v>
      </c>
      <c r="AU288" s="195" t="s">
        <v>86</v>
      </c>
      <c r="AY288" s="18" t="s">
        <v>141</v>
      </c>
      <c r="BE288" s="196">
        <f>IF(N288="základní",J288,0)</f>
        <v>0</v>
      </c>
      <c r="BF288" s="196">
        <f>IF(N288="snížená",J288,0)</f>
        <v>0</v>
      </c>
      <c r="BG288" s="196">
        <f>IF(N288="zákl. přenesená",J288,0)</f>
        <v>0</v>
      </c>
      <c r="BH288" s="196">
        <f>IF(N288="sníž. přenesená",J288,0)</f>
        <v>0</v>
      </c>
      <c r="BI288" s="196">
        <f>IF(N288="nulová",J288,0)</f>
        <v>0</v>
      </c>
      <c r="BJ288" s="18" t="s">
        <v>84</v>
      </c>
      <c r="BK288" s="196">
        <f>ROUND(I288*H288,2)</f>
        <v>0</v>
      </c>
      <c r="BL288" s="18" t="s">
        <v>221</v>
      </c>
      <c r="BM288" s="195" t="s">
        <v>495</v>
      </c>
    </row>
    <row r="289" s="13" customFormat="1">
      <c r="A289" s="13"/>
      <c r="B289" s="197"/>
      <c r="C289" s="13"/>
      <c r="D289" s="198" t="s">
        <v>151</v>
      </c>
      <c r="E289" s="199" t="s">
        <v>1</v>
      </c>
      <c r="F289" s="200" t="s">
        <v>496</v>
      </c>
      <c r="G289" s="13"/>
      <c r="H289" s="201">
        <v>6.625</v>
      </c>
      <c r="I289" s="202"/>
      <c r="J289" s="13"/>
      <c r="K289" s="13"/>
      <c r="L289" s="197"/>
      <c r="M289" s="203"/>
      <c r="N289" s="204"/>
      <c r="O289" s="204"/>
      <c r="P289" s="204"/>
      <c r="Q289" s="204"/>
      <c r="R289" s="204"/>
      <c r="S289" s="204"/>
      <c r="T289" s="20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9" t="s">
        <v>151</v>
      </c>
      <c r="AU289" s="199" t="s">
        <v>86</v>
      </c>
      <c r="AV289" s="13" t="s">
        <v>86</v>
      </c>
      <c r="AW289" s="13" t="s">
        <v>32</v>
      </c>
      <c r="AX289" s="13" t="s">
        <v>84</v>
      </c>
      <c r="AY289" s="199" t="s">
        <v>141</v>
      </c>
    </row>
    <row r="290" s="2" customFormat="1" ht="16.5" customHeight="1">
      <c r="A290" s="37"/>
      <c r="B290" s="183"/>
      <c r="C290" s="184" t="s">
        <v>497</v>
      </c>
      <c r="D290" s="184" t="s">
        <v>144</v>
      </c>
      <c r="E290" s="185" t="s">
        <v>498</v>
      </c>
      <c r="F290" s="186" t="s">
        <v>499</v>
      </c>
      <c r="G290" s="187" t="s">
        <v>147</v>
      </c>
      <c r="H290" s="188">
        <v>8.2629999999999999</v>
      </c>
      <c r="I290" s="189"/>
      <c r="J290" s="190">
        <f>ROUND(I290*H290,2)</f>
        <v>0</v>
      </c>
      <c r="K290" s="186" t="s">
        <v>1</v>
      </c>
      <c r="L290" s="38"/>
      <c r="M290" s="191" t="s">
        <v>1</v>
      </c>
      <c r="N290" s="192" t="s">
        <v>41</v>
      </c>
      <c r="O290" s="76"/>
      <c r="P290" s="193">
        <f>O290*H290</f>
        <v>0</v>
      </c>
      <c r="Q290" s="193">
        <v>0</v>
      </c>
      <c r="R290" s="193">
        <f>Q290*H290</f>
        <v>0</v>
      </c>
      <c r="S290" s="193">
        <v>0</v>
      </c>
      <c r="T290" s="194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5" t="s">
        <v>221</v>
      </c>
      <c r="AT290" s="195" t="s">
        <v>144</v>
      </c>
      <c r="AU290" s="195" t="s">
        <v>86</v>
      </c>
      <c r="AY290" s="18" t="s">
        <v>141</v>
      </c>
      <c r="BE290" s="196">
        <f>IF(N290="základní",J290,0)</f>
        <v>0</v>
      </c>
      <c r="BF290" s="196">
        <f>IF(N290="snížená",J290,0)</f>
        <v>0</v>
      </c>
      <c r="BG290" s="196">
        <f>IF(N290="zákl. přenesená",J290,0)</f>
        <v>0</v>
      </c>
      <c r="BH290" s="196">
        <f>IF(N290="sníž. přenesená",J290,0)</f>
        <v>0</v>
      </c>
      <c r="BI290" s="196">
        <f>IF(N290="nulová",J290,0)</f>
        <v>0</v>
      </c>
      <c r="BJ290" s="18" t="s">
        <v>84</v>
      </c>
      <c r="BK290" s="196">
        <f>ROUND(I290*H290,2)</f>
        <v>0</v>
      </c>
      <c r="BL290" s="18" t="s">
        <v>221</v>
      </c>
      <c r="BM290" s="195" t="s">
        <v>500</v>
      </c>
    </row>
    <row r="291" s="13" customFormat="1">
      <c r="A291" s="13"/>
      <c r="B291" s="197"/>
      <c r="C291" s="13"/>
      <c r="D291" s="198" t="s">
        <v>151</v>
      </c>
      <c r="E291" s="199" t="s">
        <v>1</v>
      </c>
      <c r="F291" s="200" t="s">
        <v>501</v>
      </c>
      <c r="G291" s="13"/>
      <c r="H291" s="201">
        <v>8.2629999999999999</v>
      </c>
      <c r="I291" s="202"/>
      <c r="J291" s="13"/>
      <c r="K291" s="13"/>
      <c r="L291" s="197"/>
      <c r="M291" s="203"/>
      <c r="N291" s="204"/>
      <c r="O291" s="204"/>
      <c r="P291" s="204"/>
      <c r="Q291" s="204"/>
      <c r="R291" s="204"/>
      <c r="S291" s="204"/>
      <c r="T291" s="20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9" t="s">
        <v>151</v>
      </c>
      <c r="AU291" s="199" t="s">
        <v>86</v>
      </c>
      <c r="AV291" s="13" t="s">
        <v>86</v>
      </c>
      <c r="AW291" s="13" t="s">
        <v>32</v>
      </c>
      <c r="AX291" s="13" t="s">
        <v>84</v>
      </c>
      <c r="AY291" s="199" t="s">
        <v>141</v>
      </c>
    </row>
    <row r="292" s="2" customFormat="1" ht="21.75" customHeight="1">
      <c r="A292" s="37"/>
      <c r="B292" s="183"/>
      <c r="C292" s="184" t="s">
        <v>502</v>
      </c>
      <c r="D292" s="184" t="s">
        <v>144</v>
      </c>
      <c r="E292" s="185" t="s">
        <v>503</v>
      </c>
      <c r="F292" s="186" t="s">
        <v>504</v>
      </c>
      <c r="G292" s="187" t="s">
        <v>376</v>
      </c>
      <c r="H292" s="188">
        <v>1</v>
      </c>
      <c r="I292" s="189"/>
      <c r="J292" s="190">
        <f>ROUND(I292*H292,2)</f>
        <v>0</v>
      </c>
      <c r="K292" s="186" t="s">
        <v>1</v>
      </c>
      <c r="L292" s="38"/>
      <c r="M292" s="191" t="s">
        <v>1</v>
      </c>
      <c r="N292" s="192" t="s">
        <v>41</v>
      </c>
      <c r="O292" s="76"/>
      <c r="P292" s="193">
        <f>O292*H292</f>
        <v>0</v>
      </c>
      <c r="Q292" s="193">
        <v>0</v>
      </c>
      <c r="R292" s="193">
        <f>Q292*H292</f>
        <v>0</v>
      </c>
      <c r="S292" s="193">
        <v>0</v>
      </c>
      <c r="T292" s="194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5" t="s">
        <v>221</v>
      </c>
      <c r="AT292" s="195" t="s">
        <v>144</v>
      </c>
      <c r="AU292" s="195" t="s">
        <v>86</v>
      </c>
      <c r="AY292" s="18" t="s">
        <v>141</v>
      </c>
      <c r="BE292" s="196">
        <f>IF(N292="základní",J292,0)</f>
        <v>0</v>
      </c>
      <c r="BF292" s="196">
        <f>IF(N292="snížená",J292,0)</f>
        <v>0</v>
      </c>
      <c r="BG292" s="196">
        <f>IF(N292="zákl. přenesená",J292,0)</f>
        <v>0</v>
      </c>
      <c r="BH292" s="196">
        <f>IF(N292="sníž. přenesená",J292,0)</f>
        <v>0</v>
      </c>
      <c r="BI292" s="196">
        <f>IF(N292="nulová",J292,0)</f>
        <v>0</v>
      </c>
      <c r="BJ292" s="18" t="s">
        <v>84</v>
      </c>
      <c r="BK292" s="196">
        <f>ROUND(I292*H292,2)</f>
        <v>0</v>
      </c>
      <c r="BL292" s="18" t="s">
        <v>221</v>
      </c>
      <c r="BM292" s="195" t="s">
        <v>505</v>
      </c>
    </row>
    <row r="293" s="13" customFormat="1">
      <c r="A293" s="13"/>
      <c r="B293" s="197"/>
      <c r="C293" s="13"/>
      <c r="D293" s="198" t="s">
        <v>151</v>
      </c>
      <c r="E293" s="199" t="s">
        <v>1</v>
      </c>
      <c r="F293" s="200" t="s">
        <v>506</v>
      </c>
      <c r="G293" s="13"/>
      <c r="H293" s="201">
        <v>1</v>
      </c>
      <c r="I293" s="202"/>
      <c r="J293" s="13"/>
      <c r="K293" s="13"/>
      <c r="L293" s="197"/>
      <c r="M293" s="203"/>
      <c r="N293" s="204"/>
      <c r="O293" s="204"/>
      <c r="P293" s="204"/>
      <c r="Q293" s="204"/>
      <c r="R293" s="204"/>
      <c r="S293" s="204"/>
      <c r="T293" s="20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9" t="s">
        <v>151</v>
      </c>
      <c r="AU293" s="199" t="s">
        <v>86</v>
      </c>
      <c r="AV293" s="13" t="s">
        <v>86</v>
      </c>
      <c r="AW293" s="13" t="s">
        <v>32</v>
      </c>
      <c r="AX293" s="13" t="s">
        <v>84</v>
      </c>
      <c r="AY293" s="199" t="s">
        <v>141</v>
      </c>
    </row>
    <row r="294" s="2" customFormat="1" ht="21.75" customHeight="1">
      <c r="A294" s="37"/>
      <c r="B294" s="183"/>
      <c r="C294" s="184" t="s">
        <v>507</v>
      </c>
      <c r="D294" s="184" t="s">
        <v>144</v>
      </c>
      <c r="E294" s="185" t="s">
        <v>508</v>
      </c>
      <c r="F294" s="186" t="s">
        <v>509</v>
      </c>
      <c r="G294" s="187" t="s">
        <v>376</v>
      </c>
      <c r="H294" s="188">
        <v>3</v>
      </c>
      <c r="I294" s="189"/>
      <c r="J294" s="190">
        <f>ROUND(I294*H294,2)</f>
        <v>0</v>
      </c>
      <c r="K294" s="186" t="s">
        <v>1</v>
      </c>
      <c r="L294" s="38"/>
      <c r="M294" s="191" t="s">
        <v>1</v>
      </c>
      <c r="N294" s="192" t="s">
        <v>41</v>
      </c>
      <c r="O294" s="76"/>
      <c r="P294" s="193">
        <f>O294*H294</f>
        <v>0</v>
      </c>
      <c r="Q294" s="193">
        <v>0</v>
      </c>
      <c r="R294" s="193">
        <f>Q294*H294</f>
        <v>0</v>
      </c>
      <c r="S294" s="193">
        <v>0</v>
      </c>
      <c r="T294" s="194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5" t="s">
        <v>221</v>
      </c>
      <c r="AT294" s="195" t="s">
        <v>144</v>
      </c>
      <c r="AU294" s="195" t="s">
        <v>86</v>
      </c>
      <c r="AY294" s="18" t="s">
        <v>141</v>
      </c>
      <c r="BE294" s="196">
        <f>IF(N294="základní",J294,0)</f>
        <v>0</v>
      </c>
      <c r="BF294" s="196">
        <f>IF(N294="snížená",J294,0)</f>
        <v>0</v>
      </c>
      <c r="BG294" s="196">
        <f>IF(N294="zákl. přenesená",J294,0)</f>
        <v>0</v>
      </c>
      <c r="BH294" s="196">
        <f>IF(N294="sníž. přenesená",J294,0)</f>
        <v>0</v>
      </c>
      <c r="BI294" s="196">
        <f>IF(N294="nulová",J294,0)</f>
        <v>0</v>
      </c>
      <c r="BJ294" s="18" t="s">
        <v>84</v>
      </c>
      <c r="BK294" s="196">
        <f>ROUND(I294*H294,2)</f>
        <v>0</v>
      </c>
      <c r="BL294" s="18" t="s">
        <v>221</v>
      </c>
      <c r="BM294" s="195" t="s">
        <v>510</v>
      </c>
    </row>
    <row r="295" s="13" customFormat="1">
      <c r="A295" s="13"/>
      <c r="B295" s="197"/>
      <c r="C295" s="13"/>
      <c r="D295" s="198" t="s">
        <v>151</v>
      </c>
      <c r="E295" s="199" t="s">
        <v>1</v>
      </c>
      <c r="F295" s="200" t="s">
        <v>511</v>
      </c>
      <c r="G295" s="13"/>
      <c r="H295" s="201">
        <v>3</v>
      </c>
      <c r="I295" s="202"/>
      <c r="J295" s="13"/>
      <c r="K295" s="13"/>
      <c r="L295" s="197"/>
      <c r="M295" s="203"/>
      <c r="N295" s="204"/>
      <c r="O295" s="204"/>
      <c r="P295" s="204"/>
      <c r="Q295" s="204"/>
      <c r="R295" s="204"/>
      <c r="S295" s="204"/>
      <c r="T295" s="20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9" t="s">
        <v>151</v>
      </c>
      <c r="AU295" s="199" t="s">
        <v>86</v>
      </c>
      <c r="AV295" s="13" t="s">
        <v>86</v>
      </c>
      <c r="AW295" s="13" t="s">
        <v>32</v>
      </c>
      <c r="AX295" s="13" t="s">
        <v>84</v>
      </c>
      <c r="AY295" s="199" t="s">
        <v>141</v>
      </c>
    </row>
    <row r="296" s="2" customFormat="1" ht="16.5" customHeight="1">
      <c r="A296" s="37"/>
      <c r="B296" s="183"/>
      <c r="C296" s="184" t="s">
        <v>512</v>
      </c>
      <c r="D296" s="184" t="s">
        <v>144</v>
      </c>
      <c r="E296" s="185" t="s">
        <v>513</v>
      </c>
      <c r="F296" s="186" t="s">
        <v>514</v>
      </c>
      <c r="G296" s="187" t="s">
        <v>376</v>
      </c>
      <c r="H296" s="188">
        <v>3</v>
      </c>
      <c r="I296" s="189"/>
      <c r="J296" s="190">
        <f>ROUND(I296*H296,2)</f>
        <v>0</v>
      </c>
      <c r="K296" s="186" t="s">
        <v>1</v>
      </c>
      <c r="L296" s="38"/>
      <c r="M296" s="191" t="s">
        <v>1</v>
      </c>
      <c r="N296" s="192" t="s">
        <v>41</v>
      </c>
      <c r="O296" s="76"/>
      <c r="P296" s="193">
        <f>O296*H296</f>
        <v>0</v>
      </c>
      <c r="Q296" s="193">
        <v>0</v>
      </c>
      <c r="R296" s="193">
        <f>Q296*H296</f>
        <v>0</v>
      </c>
      <c r="S296" s="193">
        <v>0</v>
      </c>
      <c r="T296" s="194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5" t="s">
        <v>221</v>
      </c>
      <c r="AT296" s="195" t="s">
        <v>144</v>
      </c>
      <c r="AU296" s="195" t="s">
        <v>86</v>
      </c>
      <c r="AY296" s="18" t="s">
        <v>141</v>
      </c>
      <c r="BE296" s="196">
        <f>IF(N296="základní",J296,0)</f>
        <v>0</v>
      </c>
      <c r="BF296" s="196">
        <f>IF(N296="snížená",J296,0)</f>
        <v>0</v>
      </c>
      <c r="BG296" s="196">
        <f>IF(N296="zákl. přenesená",J296,0)</f>
        <v>0</v>
      </c>
      <c r="BH296" s="196">
        <f>IF(N296="sníž. přenesená",J296,0)</f>
        <v>0</v>
      </c>
      <c r="BI296" s="196">
        <f>IF(N296="nulová",J296,0)</f>
        <v>0</v>
      </c>
      <c r="BJ296" s="18" t="s">
        <v>84</v>
      </c>
      <c r="BK296" s="196">
        <f>ROUND(I296*H296,2)</f>
        <v>0</v>
      </c>
      <c r="BL296" s="18" t="s">
        <v>221</v>
      </c>
      <c r="BM296" s="195" t="s">
        <v>515</v>
      </c>
    </row>
    <row r="297" s="13" customFormat="1">
      <c r="A297" s="13"/>
      <c r="B297" s="197"/>
      <c r="C297" s="13"/>
      <c r="D297" s="198" t="s">
        <v>151</v>
      </c>
      <c r="E297" s="199" t="s">
        <v>1</v>
      </c>
      <c r="F297" s="200" t="s">
        <v>516</v>
      </c>
      <c r="G297" s="13"/>
      <c r="H297" s="201">
        <v>3</v>
      </c>
      <c r="I297" s="202"/>
      <c r="J297" s="13"/>
      <c r="K297" s="13"/>
      <c r="L297" s="197"/>
      <c r="M297" s="203"/>
      <c r="N297" s="204"/>
      <c r="O297" s="204"/>
      <c r="P297" s="204"/>
      <c r="Q297" s="204"/>
      <c r="R297" s="204"/>
      <c r="S297" s="204"/>
      <c r="T297" s="20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9" t="s">
        <v>151</v>
      </c>
      <c r="AU297" s="199" t="s">
        <v>86</v>
      </c>
      <c r="AV297" s="13" t="s">
        <v>86</v>
      </c>
      <c r="AW297" s="13" t="s">
        <v>32</v>
      </c>
      <c r="AX297" s="13" t="s">
        <v>84</v>
      </c>
      <c r="AY297" s="199" t="s">
        <v>141</v>
      </c>
    </row>
    <row r="298" s="2" customFormat="1" ht="16.5" customHeight="1">
      <c r="A298" s="37"/>
      <c r="B298" s="183"/>
      <c r="C298" s="184" t="s">
        <v>517</v>
      </c>
      <c r="D298" s="184" t="s">
        <v>144</v>
      </c>
      <c r="E298" s="185" t="s">
        <v>518</v>
      </c>
      <c r="F298" s="186" t="s">
        <v>519</v>
      </c>
      <c r="G298" s="187" t="s">
        <v>376</v>
      </c>
      <c r="H298" s="188">
        <v>4</v>
      </c>
      <c r="I298" s="189"/>
      <c r="J298" s="190">
        <f>ROUND(I298*H298,2)</f>
        <v>0</v>
      </c>
      <c r="K298" s="186" t="s">
        <v>1</v>
      </c>
      <c r="L298" s="38"/>
      <c r="M298" s="191" t="s">
        <v>1</v>
      </c>
      <c r="N298" s="192" t="s">
        <v>41</v>
      </c>
      <c r="O298" s="76"/>
      <c r="P298" s="193">
        <f>O298*H298</f>
        <v>0</v>
      </c>
      <c r="Q298" s="193">
        <v>0</v>
      </c>
      <c r="R298" s="193">
        <f>Q298*H298</f>
        <v>0</v>
      </c>
      <c r="S298" s="193">
        <v>0</v>
      </c>
      <c r="T298" s="194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5" t="s">
        <v>221</v>
      </c>
      <c r="AT298" s="195" t="s">
        <v>144</v>
      </c>
      <c r="AU298" s="195" t="s">
        <v>86</v>
      </c>
      <c r="AY298" s="18" t="s">
        <v>141</v>
      </c>
      <c r="BE298" s="196">
        <f>IF(N298="základní",J298,0)</f>
        <v>0</v>
      </c>
      <c r="BF298" s="196">
        <f>IF(N298="snížená",J298,0)</f>
        <v>0</v>
      </c>
      <c r="BG298" s="196">
        <f>IF(N298="zákl. přenesená",J298,0)</f>
        <v>0</v>
      </c>
      <c r="BH298" s="196">
        <f>IF(N298="sníž. přenesená",J298,0)</f>
        <v>0</v>
      </c>
      <c r="BI298" s="196">
        <f>IF(N298="nulová",J298,0)</f>
        <v>0</v>
      </c>
      <c r="BJ298" s="18" t="s">
        <v>84</v>
      </c>
      <c r="BK298" s="196">
        <f>ROUND(I298*H298,2)</f>
        <v>0</v>
      </c>
      <c r="BL298" s="18" t="s">
        <v>221</v>
      </c>
      <c r="BM298" s="195" t="s">
        <v>520</v>
      </c>
    </row>
    <row r="299" s="13" customFormat="1">
      <c r="A299" s="13"/>
      <c r="B299" s="197"/>
      <c r="C299" s="13"/>
      <c r="D299" s="198" t="s">
        <v>151</v>
      </c>
      <c r="E299" s="199" t="s">
        <v>1</v>
      </c>
      <c r="F299" s="200" t="s">
        <v>521</v>
      </c>
      <c r="G299" s="13"/>
      <c r="H299" s="201">
        <v>4</v>
      </c>
      <c r="I299" s="202"/>
      <c r="J299" s="13"/>
      <c r="K299" s="13"/>
      <c r="L299" s="197"/>
      <c r="M299" s="203"/>
      <c r="N299" s="204"/>
      <c r="O299" s="204"/>
      <c r="P299" s="204"/>
      <c r="Q299" s="204"/>
      <c r="R299" s="204"/>
      <c r="S299" s="204"/>
      <c r="T299" s="20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9" t="s">
        <v>151</v>
      </c>
      <c r="AU299" s="199" t="s">
        <v>86</v>
      </c>
      <c r="AV299" s="13" t="s">
        <v>86</v>
      </c>
      <c r="AW299" s="13" t="s">
        <v>32</v>
      </c>
      <c r="AX299" s="13" t="s">
        <v>84</v>
      </c>
      <c r="AY299" s="199" t="s">
        <v>141</v>
      </c>
    </row>
    <row r="300" s="2" customFormat="1" ht="16.5" customHeight="1">
      <c r="A300" s="37"/>
      <c r="B300" s="183"/>
      <c r="C300" s="184" t="s">
        <v>522</v>
      </c>
      <c r="D300" s="184" t="s">
        <v>144</v>
      </c>
      <c r="E300" s="185" t="s">
        <v>523</v>
      </c>
      <c r="F300" s="186" t="s">
        <v>524</v>
      </c>
      <c r="G300" s="187" t="s">
        <v>376</v>
      </c>
      <c r="H300" s="188">
        <v>1</v>
      </c>
      <c r="I300" s="189"/>
      <c r="J300" s="190">
        <f>ROUND(I300*H300,2)</f>
        <v>0</v>
      </c>
      <c r="K300" s="186" t="s">
        <v>1</v>
      </c>
      <c r="L300" s="38"/>
      <c r="M300" s="191" t="s">
        <v>1</v>
      </c>
      <c r="N300" s="192" t="s">
        <v>41</v>
      </c>
      <c r="O300" s="76"/>
      <c r="P300" s="193">
        <f>O300*H300</f>
        <v>0</v>
      </c>
      <c r="Q300" s="193">
        <v>0</v>
      </c>
      <c r="R300" s="193">
        <f>Q300*H300</f>
        <v>0</v>
      </c>
      <c r="S300" s="193">
        <v>0</v>
      </c>
      <c r="T300" s="194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5" t="s">
        <v>221</v>
      </c>
      <c r="AT300" s="195" t="s">
        <v>144</v>
      </c>
      <c r="AU300" s="195" t="s">
        <v>86</v>
      </c>
      <c r="AY300" s="18" t="s">
        <v>141</v>
      </c>
      <c r="BE300" s="196">
        <f>IF(N300="základní",J300,0)</f>
        <v>0</v>
      </c>
      <c r="BF300" s="196">
        <f>IF(N300="snížená",J300,0)</f>
        <v>0</v>
      </c>
      <c r="BG300" s="196">
        <f>IF(N300="zákl. přenesená",J300,0)</f>
        <v>0</v>
      </c>
      <c r="BH300" s="196">
        <f>IF(N300="sníž. přenesená",J300,0)</f>
        <v>0</v>
      </c>
      <c r="BI300" s="196">
        <f>IF(N300="nulová",J300,0)</f>
        <v>0</v>
      </c>
      <c r="BJ300" s="18" t="s">
        <v>84</v>
      </c>
      <c r="BK300" s="196">
        <f>ROUND(I300*H300,2)</f>
        <v>0</v>
      </c>
      <c r="BL300" s="18" t="s">
        <v>221</v>
      </c>
      <c r="BM300" s="195" t="s">
        <v>525</v>
      </c>
    </row>
    <row r="301" s="13" customFormat="1">
      <c r="A301" s="13"/>
      <c r="B301" s="197"/>
      <c r="C301" s="13"/>
      <c r="D301" s="198" t="s">
        <v>151</v>
      </c>
      <c r="E301" s="199" t="s">
        <v>1</v>
      </c>
      <c r="F301" s="200" t="s">
        <v>526</v>
      </c>
      <c r="G301" s="13"/>
      <c r="H301" s="201">
        <v>1</v>
      </c>
      <c r="I301" s="202"/>
      <c r="J301" s="13"/>
      <c r="K301" s="13"/>
      <c r="L301" s="197"/>
      <c r="M301" s="203"/>
      <c r="N301" s="204"/>
      <c r="O301" s="204"/>
      <c r="P301" s="204"/>
      <c r="Q301" s="204"/>
      <c r="R301" s="204"/>
      <c r="S301" s="204"/>
      <c r="T301" s="20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9" t="s">
        <v>151</v>
      </c>
      <c r="AU301" s="199" t="s">
        <v>86</v>
      </c>
      <c r="AV301" s="13" t="s">
        <v>86</v>
      </c>
      <c r="AW301" s="13" t="s">
        <v>32</v>
      </c>
      <c r="AX301" s="13" t="s">
        <v>84</v>
      </c>
      <c r="AY301" s="199" t="s">
        <v>141</v>
      </c>
    </row>
    <row r="302" s="2" customFormat="1" ht="16.5" customHeight="1">
      <c r="A302" s="37"/>
      <c r="B302" s="183"/>
      <c r="C302" s="184" t="s">
        <v>527</v>
      </c>
      <c r="D302" s="184" t="s">
        <v>144</v>
      </c>
      <c r="E302" s="185" t="s">
        <v>528</v>
      </c>
      <c r="F302" s="186" t="s">
        <v>529</v>
      </c>
      <c r="G302" s="187" t="s">
        <v>376</v>
      </c>
      <c r="H302" s="188">
        <v>1</v>
      </c>
      <c r="I302" s="189"/>
      <c r="J302" s="190">
        <f>ROUND(I302*H302,2)</f>
        <v>0</v>
      </c>
      <c r="K302" s="186" t="s">
        <v>1</v>
      </c>
      <c r="L302" s="38"/>
      <c r="M302" s="191" t="s">
        <v>1</v>
      </c>
      <c r="N302" s="192" t="s">
        <v>41</v>
      </c>
      <c r="O302" s="76"/>
      <c r="P302" s="193">
        <f>O302*H302</f>
        <v>0</v>
      </c>
      <c r="Q302" s="193">
        <v>0</v>
      </c>
      <c r="R302" s="193">
        <f>Q302*H302</f>
        <v>0</v>
      </c>
      <c r="S302" s="193">
        <v>0</v>
      </c>
      <c r="T302" s="194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5" t="s">
        <v>221</v>
      </c>
      <c r="AT302" s="195" t="s">
        <v>144</v>
      </c>
      <c r="AU302" s="195" t="s">
        <v>86</v>
      </c>
      <c r="AY302" s="18" t="s">
        <v>141</v>
      </c>
      <c r="BE302" s="196">
        <f>IF(N302="základní",J302,0)</f>
        <v>0</v>
      </c>
      <c r="BF302" s="196">
        <f>IF(N302="snížená",J302,0)</f>
        <v>0</v>
      </c>
      <c r="BG302" s="196">
        <f>IF(N302="zákl. přenesená",J302,0)</f>
        <v>0</v>
      </c>
      <c r="BH302" s="196">
        <f>IF(N302="sníž. přenesená",J302,0)</f>
        <v>0</v>
      </c>
      <c r="BI302" s="196">
        <f>IF(N302="nulová",J302,0)</f>
        <v>0</v>
      </c>
      <c r="BJ302" s="18" t="s">
        <v>84</v>
      </c>
      <c r="BK302" s="196">
        <f>ROUND(I302*H302,2)</f>
        <v>0</v>
      </c>
      <c r="BL302" s="18" t="s">
        <v>221</v>
      </c>
      <c r="BM302" s="195" t="s">
        <v>530</v>
      </c>
    </row>
    <row r="303" s="2" customFormat="1" ht="21.75" customHeight="1">
      <c r="A303" s="37"/>
      <c r="B303" s="183"/>
      <c r="C303" s="184" t="s">
        <v>531</v>
      </c>
      <c r="D303" s="184" t="s">
        <v>144</v>
      </c>
      <c r="E303" s="185" t="s">
        <v>532</v>
      </c>
      <c r="F303" s="186" t="s">
        <v>533</v>
      </c>
      <c r="G303" s="187" t="s">
        <v>359</v>
      </c>
      <c r="H303" s="188">
        <v>1</v>
      </c>
      <c r="I303" s="189"/>
      <c r="J303" s="190">
        <f>ROUND(I303*H303,2)</f>
        <v>0</v>
      </c>
      <c r="K303" s="186" t="s">
        <v>1</v>
      </c>
      <c r="L303" s="38"/>
      <c r="M303" s="191" t="s">
        <v>1</v>
      </c>
      <c r="N303" s="192" t="s">
        <v>41</v>
      </c>
      <c r="O303" s="76"/>
      <c r="P303" s="193">
        <f>O303*H303</f>
        <v>0</v>
      </c>
      <c r="Q303" s="193">
        <v>0</v>
      </c>
      <c r="R303" s="193">
        <f>Q303*H303</f>
        <v>0</v>
      </c>
      <c r="S303" s="193">
        <v>0</v>
      </c>
      <c r="T303" s="19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95" t="s">
        <v>221</v>
      </c>
      <c r="AT303" s="195" t="s">
        <v>144</v>
      </c>
      <c r="AU303" s="195" t="s">
        <v>86</v>
      </c>
      <c r="AY303" s="18" t="s">
        <v>141</v>
      </c>
      <c r="BE303" s="196">
        <f>IF(N303="základní",J303,0)</f>
        <v>0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18" t="s">
        <v>84</v>
      </c>
      <c r="BK303" s="196">
        <f>ROUND(I303*H303,2)</f>
        <v>0</v>
      </c>
      <c r="BL303" s="18" t="s">
        <v>221</v>
      </c>
      <c r="BM303" s="195" t="s">
        <v>534</v>
      </c>
    </row>
    <row r="304" s="2" customFormat="1" ht="16.5" customHeight="1">
      <c r="A304" s="37"/>
      <c r="B304" s="183"/>
      <c r="C304" s="184" t="s">
        <v>535</v>
      </c>
      <c r="D304" s="184" t="s">
        <v>144</v>
      </c>
      <c r="E304" s="185" t="s">
        <v>536</v>
      </c>
      <c r="F304" s="186" t="s">
        <v>537</v>
      </c>
      <c r="G304" s="187" t="s">
        <v>359</v>
      </c>
      <c r="H304" s="188">
        <v>1</v>
      </c>
      <c r="I304" s="189"/>
      <c r="J304" s="190">
        <f>ROUND(I304*H304,2)</f>
        <v>0</v>
      </c>
      <c r="K304" s="186" t="s">
        <v>1</v>
      </c>
      <c r="L304" s="38"/>
      <c r="M304" s="191" t="s">
        <v>1</v>
      </c>
      <c r="N304" s="192" t="s">
        <v>41</v>
      </c>
      <c r="O304" s="76"/>
      <c r="P304" s="193">
        <f>O304*H304</f>
        <v>0</v>
      </c>
      <c r="Q304" s="193">
        <v>0</v>
      </c>
      <c r="R304" s="193">
        <f>Q304*H304</f>
        <v>0</v>
      </c>
      <c r="S304" s="193">
        <v>0</v>
      </c>
      <c r="T304" s="194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95" t="s">
        <v>221</v>
      </c>
      <c r="AT304" s="195" t="s">
        <v>144</v>
      </c>
      <c r="AU304" s="195" t="s">
        <v>86</v>
      </c>
      <c r="AY304" s="18" t="s">
        <v>141</v>
      </c>
      <c r="BE304" s="196">
        <f>IF(N304="základní",J304,0)</f>
        <v>0</v>
      </c>
      <c r="BF304" s="196">
        <f>IF(N304="snížená",J304,0)</f>
        <v>0</v>
      </c>
      <c r="BG304" s="196">
        <f>IF(N304="zákl. přenesená",J304,0)</f>
        <v>0</v>
      </c>
      <c r="BH304" s="196">
        <f>IF(N304="sníž. přenesená",J304,0)</f>
        <v>0</v>
      </c>
      <c r="BI304" s="196">
        <f>IF(N304="nulová",J304,0)</f>
        <v>0</v>
      </c>
      <c r="BJ304" s="18" t="s">
        <v>84</v>
      </c>
      <c r="BK304" s="196">
        <f>ROUND(I304*H304,2)</f>
        <v>0</v>
      </c>
      <c r="BL304" s="18" t="s">
        <v>221</v>
      </c>
      <c r="BM304" s="195" t="s">
        <v>538</v>
      </c>
    </row>
    <row r="305" s="2" customFormat="1" ht="21.75" customHeight="1">
      <c r="A305" s="37"/>
      <c r="B305" s="183"/>
      <c r="C305" s="184" t="s">
        <v>539</v>
      </c>
      <c r="D305" s="184" t="s">
        <v>144</v>
      </c>
      <c r="E305" s="185" t="s">
        <v>540</v>
      </c>
      <c r="F305" s="186" t="s">
        <v>541</v>
      </c>
      <c r="G305" s="187" t="s">
        <v>494</v>
      </c>
      <c r="H305" s="188">
        <v>3.5</v>
      </c>
      <c r="I305" s="189"/>
      <c r="J305" s="190">
        <f>ROUND(I305*H305,2)</f>
        <v>0</v>
      </c>
      <c r="K305" s="186" t="s">
        <v>1</v>
      </c>
      <c r="L305" s="38"/>
      <c r="M305" s="191" t="s">
        <v>1</v>
      </c>
      <c r="N305" s="192" t="s">
        <v>41</v>
      </c>
      <c r="O305" s="76"/>
      <c r="P305" s="193">
        <f>O305*H305</f>
        <v>0</v>
      </c>
      <c r="Q305" s="193">
        <v>0</v>
      </c>
      <c r="R305" s="193">
        <f>Q305*H305</f>
        <v>0</v>
      </c>
      <c r="S305" s="193">
        <v>0</v>
      </c>
      <c r="T305" s="19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5" t="s">
        <v>221</v>
      </c>
      <c r="AT305" s="195" t="s">
        <v>144</v>
      </c>
      <c r="AU305" s="195" t="s">
        <v>86</v>
      </c>
      <c r="AY305" s="18" t="s">
        <v>141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8" t="s">
        <v>84</v>
      </c>
      <c r="BK305" s="196">
        <f>ROUND(I305*H305,2)</f>
        <v>0</v>
      </c>
      <c r="BL305" s="18" t="s">
        <v>221</v>
      </c>
      <c r="BM305" s="195" t="s">
        <v>542</v>
      </c>
    </row>
    <row r="306" s="13" customFormat="1">
      <c r="A306" s="13"/>
      <c r="B306" s="197"/>
      <c r="C306" s="13"/>
      <c r="D306" s="198" t="s">
        <v>151</v>
      </c>
      <c r="E306" s="199" t="s">
        <v>1</v>
      </c>
      <c r="F306" s="200" t="s">
        <v>543</v>
      </c>
      <c r="G306" s="13"/>
      <c r="H306" s="201">
        <v>3.5</v>
      </c>
      <c r="I306" s="202"/>
      <c r="J306" s="13"/>
      <c r="K306" s="13"/>
      <c r="L306" s="197"/>
      <c r="M306" s="203"/>
      <c r="N306" s="204"/>
      <c r="O306" s="204"/>
      <c r="P306" s="204"/>
      <c r="Q306" s="204"/>
      <c r="R306" s="204"/>
      <c r="S306" s="204"/>
      <c r="T306" s="20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9" t="s">
        <v>151</v>
      </c>
      <c r="AU306" s="199" t="s">
        <v>86</v>
      </c>
      <c r="AV306" s="13" t="s">
        <v>86</v>
      </c>
      <c r="AW306" s="13" t="s">
        <v>32</v>
      </c>
      <c r="AX306" s="13" t="s">
        <v>84</v>
      </c>
      <c r="AY306" s="199" t="s">
        <v>141</v>
      </c>
    </row>
    <row r="307" s="2" customFormat="1" ht="21.75" customHeight="1">
      <c r="A307" s="37"/>
      <c r="B307" s="183"/>
      <c r="C307" s="184" t="s">
        <v>544</v>
      </c>
      <c r="D307" s="184" t="s">
        <v>144</v>
      </c>
      <c r="E307" s="185" t="s">
        <v>545</v>
      </c>
      <c r="F307" s="186" t="s">
        <v>546</v>
      </c>
      <c r="G307" s="187" t="s">
        <v>376</v>
      </c>
      <c r="H307" s="188">
        <v>1</v>
      </c>
      <c r="I307" s="189"/>
      <c r="J307" s="190">
        <f>ROUND(I307*H307,2)</f>
        <v>0</v>
      </c>
      <c r="K307" s="186" t="s">
        <v>1</v>
      </c>
      <c r="L307" s="38"/>
      <c r="M307" s="191" t="s">
        <v>1</v>
      </c>
      <c r="N307" s="192" t="s">
        <v>41</v>
      </c>
      <c r="O307" s="76"/>
      <c r="P307" s="193">
        <f>O307*H307</f>
        <v>0</v>
      </c>
      <c r="Q307" s="193">
        <v>0</v>
      </c>
      <c r="R307" s="193">
        <f>Q307*H307</f>
        <v>0</v>
      </c>
      <c r="S307" s="193">
        <v>0</v>
      </c>
      <c r="T307" s="19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5" t="s">
        <v>221</v>
      </c>
      <c r="AT307" s="195" t="s">
        <v>144</v>
      </c>
      <c r="AU307" s="195" t="s">
        <v>86</v>
      </c>
      <c r="AY307" s="18" t="s">
        <v>141</v>
      </c>
      <c r="BE307" s="196">
        <f>IF(N307="základní",J307,0)</f>
        <v>0</v>
      </c>
      <c r="BF307" s="196">
        <f>IF(N307="snížená",J307,0)</f>
        <v>0</v>
      </c>
      <c r="BG307" s="196">
        <f>IF(N307="zákl. přenesená",J307,0)</f>
        <v>0</v>
      </c>
      <c r="BH307" s="196">
        <f>IF(N307="sníž. přenesená",J307,0)</f>
        <v>0</v>
      </c>
      <c r="BI307" s="196">
        <f>IF(N307="nulová",J307,0)</f>
        <v>0</v>
      </c>
      <c r="BJ307" s="18" t="s">
        <v>84</v>
      </c>
      <c r="BK307" s="196">
        <f>ROUND(I307*H307,2)</f>
        <v>0</v>
      </c>
      <c r="BL307" s="18" t="s">
        <v>221</v>
      </c>
      <c r="BM307" s="195" t="s">
        <v>547</v>
      </c>
    </row>
    <row r="308" s="13" customFormat="1">
      <c r="A308" s="13"/>
      <c r="B308" s="197"/>
      <c r="C308" s="13"/>
      <c r="D308" s="198" t="s">
        <v>151</v>
      </c>
      <c r="E308" s="199" t="s">
        <v>1</v>
      </c>
      <c r="F308" s="200" t="s">
        <v>548</v>
      </c>
      <c r="G308" s="13"/>
      <c r="H308" s="201">
        <v>1</v>
      </c>
      <c r="I308" s="202"/>
      <c r="J308" s="13"/>
      <c r="K308" s="13"/>
      <c r="L308" s="197"/>
      <c r="M308" s="203"/>
      <c r="N308" s="204"/>
      <c r="O308" s="204"/>
      <c r="P308" s="204"/>
      <c r="Q308" s="204"/>
      <c r="R308" s="204"/>
      <c r="S308" s="204"/>
      <c r="T308" s="20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9" t="s">
        <v>151</v>
      </c>
      <c r="AU308" s="199" t="s">
        <v>86</v>
      </c>
      <c r="AV308" s="13" t="s">
        <v>86</v>
      </c>
      <c r="AW308" s="13" t="s">
        <v>32</v>
      </c>
      <c r="AX308" s="13" t="s">
        <v>84</v>
      </c>
      <c r="AY308" s="199" t="s">
        <v>141</v>
      </c>
    </row>
    <row r="309" s="2" customFormat="1" ht="21.75" customHeight="1">
      <c r="A309" s="37"/>
      <c r="B309" s="183"/>
      <c r="C309" s="184" t="s">
        <v>549</v>
      </c>
      <c r="D309" s="184" t="s">
        <v>144</v>
      </c>
      <c r="E309" s="185" t="s">
        <v>550</v>
      </c>
      <c r="F309" s="186" t="s">
        <v>551</v>
      </c>
      <c r="G309" s="187" t="s">
        <v>316</v>
      </c>
      <c r="H309" s="231"/>
      <c r="I309" s="189"/>
      <c r="J309" s="190">
        <f>ROUND(I309*H309,2)</f>
        <v>0</v>
      </c>
      <c r="K309" s="186" t="s">
        <v>148</v>
      </c>
      <c r="L309" s="38"/>
      <c r="M309" s="191" t="s">
        <v>1</v>
      </c>
      <c r="N309" s="192" t="s">
        <v>41</v>
      </c>
      <c r="O309" s="76"/>
      <c r="P309" s="193">
        <f>O309*H309</f>
        <v>0</v>
      </c>
      <c r="Q309" s="193">
        <v>0</v>
      </c>
      <c r="R309" s="193">
        <f>Q309*H309</f>
        <v>0</v>
      </c>
      <c r="S309" s="193">
        <v>0</v>
      </c>
      <c r="T309" s="194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5" t="s">
        <v>221</v>
      </c>
      <c r="AT309" s="195" t="s">
        <v>144</v>
      </c>
      <c r="AU309" s="195" t="s">
        <v>86</v>
      </c>
      <c r="AY309" s="18" t="s">
        <v>141</v>
      </c>
      <c r="BE309" s="196">
        <f>IF(N309="základní",J309,0)</f>
        <v>0</v>
      </c>
      <c r="BF309" s="196">
        <f>IF(N309="snížená",J309,0)</f>
        <v>0</v>
      </c>
      <c r="BG309" s="196">
        <f>IF(N309="zákl. přenesená",J309,0)</f>
        <v>0</v>
      </c>
      <c r="BH309" s="196">
        <f>IF(N309="sníž. přenesená",J309,0)</f>
        <v>0</v>
      </c>
      <c r="BI309" s="196">
        <f>IF(N309="nulová",J309,0)</f>
        <v>0</v>
      </c>
      <c r="BJ309" s="18" t="s">
        <v>84</v>
      </c>
      <c r="BK309" s="196">
        <f>ROUND(I309*H309,2)</f>
        <v>0</v>
      </c>
      <c r="BL309" s="18" t="s">
        <v>221</v>
      </c>
      <c r="BM309" s="195" t="s">
        <v>552</v>
      </c>
    </row>
    <row r="310" s="12" customFormat="1" ht="22.8" customHeight="1">
      <c r="A310" s="12"/>
      <c r="B310" s="170"/>
      <c r="C310" s="12"/>
      <c r="D310" s="171" t="s">
        <v>75</v>
      </c>
      <c r="E310" s="181" t="s">
        <v>553</v>
      </c>
      <c r="F310" s="181" t="s">
        <v>554</v>
      </c>
      <c r="G310" s="12"/>
      <c r="H310" s="12"/>
      <c r="I310" s="173"/>
      <c r="J310" s="182">
        <f>BK310</f>
        <v>0</v>
      </c>
      <c r="K310" s="12"/>
      <c r="L310" s="170"/>
      <c r="M310" s="175"/>
      <c r="N310" s="176"/>
      <c r="O310" s="176"/>
      <c r="P310" s="177">
        <f>SUM(P311:P332)</f>
        <v>0</v>
      </c>
      <c r="Q310" s="176"/>
      <c r="R310" s="177">
        <f>SUM(R311:R332)</f>
        <v>0</v>
      </c>
      <c r="S310" s="176"/>
      <c r="T310" s="178">
        <f>SUM(T311:T332)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71" t="s">
        <v>86</v>
      </c>
      <c r="AT310" s="179" t="s">
        <v>75</v>
      </c>
      <c r="AU310" s="179" t="s">
        <v>84</v>
      </c>
      <c r="AY310" s="171" t="s">
        <v>141</v>
      </c>
      <c r="BK310" s="180">
        <f>SUM(BK311:BK332)</f>
        <v>0</v>
      </c>
    </row>
    <row r="311" s="2" customFormat="1" ht="21.75" customHeight="1">
      <c r="A311" s="37"/>
      <c r="B311" s="183"/>
      <c r="C311" s="184" t="s">
        <v>555</v>
      </c>
      <c r="D311" s="184" t="s">
        <v>144</v>
      </c>
      <c r="E311" s="185" t="s">
        <v>556</v>
      </c>
      <c r="F311" s="186" t="s">
        <v>557</v>
      </c>
      <c r="G311" s="187" t="s">
        <v>376</v>
      </c>
      <c r="H311" s="188">
        <v>4</v>
      </c>
      <c r="I311" s="189"/>
      <c r="J311" s="190">
        <f>ROUND(I311*H311,2)</f>
        <v>0</v>
      </c>
      <c r="K311" s="186" t="s">
        <v>1</v>
      </c>
      <c r="L311" s="38"/>
      <c r="M311" s="191" t="s">
        <v>1</v>
      </c>
      <c r="N311" s="192" t="s">
        <v>41</v>
      </c>
      <c r="O311" s="76"/>
      <c r="P311" s="193">
        <f>O311*H311</f>
        <v>0</v>
      </c>
      <c r="Q311" s="193">
        <v>0</v>
      </c>
      <c r="R311" s="193">
        <f>Q311*H311</f>
        <v>0</v>
      </c>
      <c r="S311" s="193">
        <v>0</v>
      </c>
      <c r="T311" s="19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5" t="s">
        <v>221</v>
      </c>
      <c r="AT311" s="195" t="s">
        <v>144</v>
      </c>
      <c r="AU311" s="195" t="s">
        <v>86</v>
      </c>
      <c r="AY311" s="18" t="s">
        <v>141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8" t="s">
        <v>84</v>
      </c>
      <c r="BK311" s="196">
        <f>ROUND(I311*H311,2)</f>
        <v>0</v>
      </c>
      <c r="BL311" s="18" t="s">
        <v>221</v>
      </c>
      <c r="BM311" s="195" t="s">
        <v>558</v>
      </c>
    </row>
    <row r="312" s="13" customFormat="1">
      <c r="A312" s="13"/>
      <c r="B312" s="197"/>
      <c r="C312" s="13"/>
      <c r="D312" s="198" t="s">
        <v>151</v>
      </c>
      <c r="E312" s="199" t="s">
        <v>1</v>
      </c>
      <c r="F312" s="200" t="s">
        <v>559</v>
      </c>
      <c r="G312" s="13"/>
      <c r="H312" s="201">
        <v>4</v>
      </c>
      <c r="I312" s="202"/>
      <c r="J312" s="13"/>
      <c r="K312" s="13"/>
      <c r="L312" s="197"/>
      <c r="M312" s="203"/>
      <c r="N312" s="204"/>
      <c r="O312" s="204"/>
      <c r="P312" s="204"/>
      <c r="Q312" s="204"/>
      <c r="R312" s="204"/>
      <c r="S312" s="204"/>
      <c r="T312" s="20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9" t="s">
        <v>151</v>
      </c>
      <c r="AU312" s="199" t="s">
        <v>86</v>
      </c>
      <c r="AV312" s="13" t="s">
        <v>86</v>
      </c>
      <c r="AW312" s="13" t="s">
        <v>32</v>
      </c>
      <c r="AX312" s="13" t="s">
        <v>84</v>
      </c>
      <c r="AY312" s="199" t="s">
        <v>141</v>
      </c>
    </row>
    <row r="313" s="2" customFormat="1" ht="21.75" customHeight="1">
      <c r="A313" s="37"/>
      <c r="B313" s="183"/>
      <c r="C313" s="184" t="s">
        <v>560</v>
      </c>
      <c r="D313" s="184" t="s">
        <v>144</v>
      </c>
      <c r="E313" s="185" t="s">
        <v>561</v>
      </c>
      <c r="F313" s="186" t="s">
        <v>562</v>
      </c>
      <c r="G313" s="187" t="s">
        <v>147</v>
      </c>
      <c r="H313" s="188">
        <v>4.5</v>
      </c>
      <c r="I313" s="189"/>
      <c r="J313" s="190">
        <f>ROUND(I313*H313,2)</f>
        <v>0</v>
      </c>
      <c r="K313" s="186" t="s">
        <v>1</v>
      </c>
      <c r="L313" s="38"/>
      <c r="M313" s="191" t="s">
        <v>1</v>
      </c>
      <c r="N313" s="192" t="s">
        <v>41</v>
      </c>
      <c r="O313" s="76"/>
      <c r="P313" s="193">
        <f>O313*H313</f>
        <v>0</v>
      </c>
      <c r="Q313" s="193">
        <v>0</v>
      </c>
      <c r="R313" s="193">
        <f>Q313*H313</f>
        <v>0</v>
      </c>
      <c r="S313" s="193">
        <v>0</v>
      </c>
      <c r="T313" s="194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5" t="s">
        <v>221</v>
      </c>
      <c r="AT313" s="195" t="s">
        <v>144</v>
      </c>
      <c r="AU313" s="195" t="s">
        <v>86</v>
      </c>
      <c r="AY313" s="18" t="s">
        <v>141</v>
      </c>
      <c r="BE313" s="196">
        <f>IF(N313="základní",J313,0)</f>
        <v>0</v>
      </c>
      <c r="BF313" s="196">
        <f>IF(N313="snížená",J313,0)</f>
        <v>0</v>
      </c>
      <c r="BG313" s="196">
        <f>IF(N313="zákl. přenesená",J313,0)</f>
        <v>0</v>
      </c>
      <c r="BH313" s="196">
        <f>IF(N313="sníž. přenesená",J313,0)</f>
        <v>0</v>
      </c>
      <c r="BI313" s="196">
        <f>IF(N313="nulová",J313,0)</f>
        <v>0</v>
      </c>
      <c r="BJ313" s="18" t="s">
        <v>84</v>
      </c>
      <c r="BK313" s="196">
        <f>ROUND(I313*H313,2)</f>
        <v>0</v>
      </c>
      <c r="BL313" s="18" t="s">
        <v>221</v>
      </c>
      <c r="BM313" s="195" t="s">
        <v>563</v>
      </c>
    </row>
    <row r="314" s="13" customFormat="1">
      <c r="A314" s="13"/>
      <c r="B314" s="197"/>
      <c r="C314" s="13"/>
      <c r="D314" s="198" t="s">
        <v>151</v>
      </c>
      <c r="E314" s="199" t="s">
        <v>1</v>
      </c>
      <c r="F314" s="200" t="s">
        <v>564</v>
      </c>
      <c r="G314" s="13"/>
      <c r="H314" s="201">
        <v>4.5</v>
      </c>
      <c r="I314" s="202"/>
      <c r="J314" s="13"/>
      <c r="K314" s="13"/>
      <c r="L314" s="197"/>
      <c r="M314" s="203"/>
      <c r="N314" s="204"/>
      <c r="O314" s="204"/>
      <c r="P314" s="204"/>
      <c r="Q314" s="204"/>
      <c r="R314" s="204"/>
      <c r="S314" s="204"/>
      <c r="T314" s="20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9" t="s">
        <v>151</v>
      </c>
      <c r="AU314" s="199" t="s">
        <v>86</v>
      </c>
      <c r="AV314" s="13" t="s">
        <v>86</v>
      </c>
      <c r="AW314" s="13" t="s">
        <v>32</v>
      </c>
      <c r="AX314" s="13" t="s">
        <v>84</v>
      </c>
      <c r="AY314" s="199" t="s">
        <v>141</v>
      </c>
    </row>
    <row r="315" s="2" customFormat="1" ht="21.75" customHeight="1">
      <c r="A315" s="37"/>
      <c r="B315" s="183"/>
      <c r="C315" s="184" t="s">
        <v>565</v>
      </c>
      <c r="D315" s="184" t="s">
        <v>144</v>
      </c>
      <c r="E315" s="185" t="s">
        <v>566</v>
      </c>
      <c r="F315" s="186" t="s">
        <v>567</v>
      </c>
      <c r="G315" s="187" t="s">
        <v>359</v>
      </c>
      <c r="H315" s="188">
        <v>1</v>
      </c>
      <c r="I315" s="189"/>
      <c r="J315" s="190">
        <f>ROUND(I315*H315,2)</f>
        <v>0</v>
      </c>
      <c r="K315" s="186" t="s">
        <v>1</v>
      </c>
      <c r="L315" s="38"/>
      <c r="M315" s="191" t="s">
        <v>1</v>
      </c>
      <c r="N315" s="192" t="s">
        <v>41</v>
      </c>
      <c r="O315" s="76"/>
      <c r="P315" s="193">
        <f>O315*H315</f>
        <v>0</v>
      </c>
      <c r="Q315" s="193">
        <v>0</v>
      </c>
      <c r="R315" s="193">
        <f>Q315*H315</f>
        <v>0</v>
      </c>
      <c r="S315" s="193">
        <v>0</v>
      </c>
      <c r="T315" s="194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5" t="s">
        <v>221</v>
      </c>
      <c r="AT315" s="195" t="s">
        <v>144</v>
      </c>
      <c r="AU315" s="195" t="s">
        <v>86</v>
      </c>
      <c r="AY315" s="18" t="s">
        <v>141</v>
      </c>
      <c r="BE315" s="196">
        <f>IF(N315="základní",J315,0)</f>
        <v>0</v>
      </c>
      <c r="BF315" s="196">
        <f>IF(N315="snížená",J315,0)</f>
        <v>0</v>
      </c>
      <c r="BG315" s="196">
        <f>IF(N315="zákl. přenesená",J315,0)</f>
        <v>0</v>
      </c>
      <c r="BH315" s="196">
        <f>IF(N315="sníž. přenesená",J315,0)</f>
        <v>0</v>
      </c>
      <c r="BI315" s="196">
        <f>IF(N315="nulová",J315,0)</f>
        <v>0</v>
      </c>
      <c r="BJ315" s="18" t="s">
        <v>84</v>
      </c>
      <c r="BK315" s="196">
        <f>ROUND(I315*H315,2)</f>
        <v>0</v>
      </c>
      <c r="BL315" s="18" t="s">
        <v>221</v>
      </c>
      <c r="BM315" s="195" t="s">
        <v>568</v>
      </c>
    </row>
    <row r="316" s="13" customFormat="1">
      <c r="A316" s="13"/>
      <c r="B316" s="197"/>
      <c r="C316" s="13"/>
      <c r="D316" s="198" t="s">
        <v>151</v>
      </c>
      <c r="E316" s="199" t="s">
        <v>1</v>
      </c>
      <c r="F316" s="200" t="s">
        <v>569</v>
      </c>
      <c r="G316" s="13"/>
      <c r="H316" s="201">
        <v>1</v>
      </c>
      <c r="I316" s="202"/>
      <c r="J316" s="13"/>
      <c r="K316" s="13"/>
      <c r="L316" s="197"/>
      <c r="M316" s="203"/>
      <c r="N316" s="204"/>
      <c r="O316" s="204"/>
      <c r="P316" s="204"/>
      <c r="Q316" s="204"/>
      <c r="R316" s="204"/>
      <c r="S316" s="204"/>
      <c r="T316" s="20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9" t="s">
        <v>151</v>
      </c>
      <c r="AU316" s="199" t="s">
        <v>86</v>
      </c>
      <c r="AV316" s="13" t="s">
        <v>86</v>
      </c>
      <c r="AW316" s="13" t="s">
        <v>32</v>
      </c>
      <c r="AX316" s="13" t="s">
        <v>84</v>
      </c>
      <c r="AY316" s="199" t="s">
        <v>141</v>
      </c>
    </row>
    <row r="317" s="2" customFormat="1" ht="33" customHeight="1">
      <c r="A317" s="37"/>
      <c r="B317" s="183"/>
      <c r="C317" s="184" t="s">
        <v>570</v>
      </c>
      <c r="D317" s="184" t="s">
        <v>144</v>
      </c>
      <c r="E317" s="185" t="s">
        <v>571</v>
      </c>
      <c r="F317" s="186" t="s">
        <v>572</v>
      </c>
      <c r="G317" s="187" t="s">
        <v>376</v>
      </c>
      <c r="H317" s="188">
        <v>2</v>
      </c>
      <c r="I317" s="189"/>
      <c r="J317" s="190">
        <f>ROUND(I317*H317,2)</f>
        <v>0</v>
      </c>
      <c r="K317" s="186" t="s">
        <v>1</v>
      </c>
      <c r="L317" s="38"/>
      <c r="M317" s="191" t="s">
        <v>1</v>
      </c>
      <c r="N317" s="192" t="s">
        <v>41</v>
      </c>
      <c r="O317" s="76"/>
      <c r="P317" s="193">
        <f>O317*H317</f>
        <v>0</v>
      </c>
      <c r="Q317" s="193">
        <v>0</v>
      </c>
      <c r="R317" s="193">
        <f>Q317*H317</f>
        <v>0</v>
      </c>
      <c r="S317" s="193">
        <v>0</v>
      </c>
      <c r="T317" s="194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95" t="s">
        <v>221</v>
      </c>
      <c r="AT317" s="195" t="s">
        <v>144</v>
      </c>
      <c r="AU317" s="195" t="s">
        <v>86</v>
      </c>
      <c r="AY317" s="18" t="s">
        <v>141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8" t="s">
        <v>84</v>
      </c>
      <c r="BK317" s="196">
        <f>ROUND(I317*H317,2)</f>
        <v>0</v>
      </c>
      <c r="BL317" s="18" t="s">
        <v>221</v>
      </c>
      <c r="BM317" s="195" t="s">
        <v>573</v>
      </c>
    </row>
    <row r="318" s="13" customFormat="1">
      <c r="A318" s="13"/>
      <c r="B318" s="197"/>
      <c r="C318" s="13"/>
      <c r="D318" s="198" t="s">
        <v>151</v>
      </c>
      <c r="E318" s="199" t="s">
        <v>1</v>
      </c>
      <c r="F318" s="200" t="s">
        <v>574</v>
      </c>
      <c r="G318" s="13"/>
      <c r="H318" s="201">
        <v>2</v>
      </c>
      <c r="I318" s="202"/>
      <c r="J318" s="13"/>
      <c r="K318" s="13"/>
      <c r="L318" s="197"/>
      <c r="M318" s="203"/>
      <c r="N318" s="204"/>
      <c r="O318" s="204"/>
      <c r="P318" s="204"/>
      <c r="Q318" s="204"/>
      <c r="R318" s="204"/>
      <c r="S318" s="204"/>
      <c r="T318" s="20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9" t="s">
        <v>151</v>
      </c>
      <c r="AU318" s="199" t="s">
        <v>86</v>
      </c>
      <c r="AV318" s="13" t="s">
        <v>86</v>
      </c>
      <c r="AW318" s="13" t="s">
        <v>32</v>
      </c>
      <c r="AX318" s="13" t="s">
        <v>84</v>
      </c>
      <c r="AY318" s="199" t="s">
        <v>141</v>
      </c>
    </row>
    <row r="319" s="2" customFormat="1" ht="21.75" customHeight="1">
      <c r="A319" s="37"/>
      <c r="B319" s="183"/>
      <c r="C319" s="184" t="s">
        <v>575</v>
      </c>
      <c r="D319" s="184" t="s">
        <v>144</v>
      </c>
      <c r="E319" s="185" t="s">
        <v>576</v>
      </c>
      <c r="F319" s="186" t="s">
        <v>577</v>
      </c>
      <c r="G319" s="187" t="s">
        <v>376</v>
      </c>
      <c r="H319" s="188">
        <v>1</v>
      </c>
      <c r="I319" s="189"/>
      <c r="J319" s="190">
        <f>ROUND(I319*H319,2)</f>
        <v>0</v>
      </c>
      <c r="K319" s="186" t="s">
        <v>1</v>
      </c>
      <c r="L319" s="38"/>
      <c r="M319" s="191" t="s">
        <v>1</v>
      </c>
      <c r="N319" s="192" t="s">
        <v>41</v>
      </c>
      <c r="O319" s="76"/>
      <c r="P319" s="193">
        <f>O319*H319</f>
        <v>0</v>
      </c>
      <c r="Q319" s="193">
        <v>0</v>
      </c>
      <c r="R319" s="193">
        <f>Q319*H319</f>
        <v>0</v>
      </c>
      <c r="S319" s="193">
        <v>0</v>
      </c>
      <c r="T319" s="194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95" t="s">
        <v>221</v>
      </c>
      <c r="AT319" s="195" t="s">
        <v>144</v>
      </c>
      <c r="AU319" s="195" t="s">
        <v>86</v>
      </c>
      <c r="AY319" s="18" t="s">
        <v>141</v>
      </c>
      <c r="BE319" s="196">
        <f>IF(N319="základní",J319,0)</f>
        <v>0</v>
      </c>
      <c r="BF319" s="196">
        <f>IF(N319="snížená",J319,0)</f>
        <v>0</v>
      </c>
      <c r="BG319" s="196">
        <f>IF(N319="zákl. přenesená",J319,0)</f>
        <v>0</v>
      </c>
      <c r="BH319" s="196">
        <f>IF(N319="sníž. přenesená",J319,0)</f>
        <v>0</v>
      </c>
      <c r="BI319" s="196">
        <f>IF(N319="nulová",J319,0)</f>
        <v>0</v>
      </c>
      <c r="BJ319" s="18" t="s">
        <v>84</v>
      </c>
      <c r="BK319" s="196">
        <f>ROUND(I319*H319,2)</f>
        <v>0</v>
      </c>
      <c r="BL319" s="18" t="s">
        <v>221</v>
      </c>
      <c r="BM319" s="195" t="s">
        <v>578</v>
      </c>
    </row>
    <row r="320" s="13" customFormat="1">
      <c r="A320" s="13"/>
      <c r="B320" s="197"/>
      <c r="C320" s="13"/>
      <c r="D320" s="198" t="s">
        <v>151</v>
      </c>
      <c r="E320" s="199" t="s">
        <v>1</v>
      </c>
      <c r="F320" s="200" t="s">
        <v>579</v>
      </c>
      <c r="G320" s="13"/>
      <c r="H320" s="201">
        <v>1</v>
      </c>
      <c r="I320" s="202"/>
      <c r="J320" s="13"/>
      <c r="K320" s="13"/>
      <c r="L320" s="197"/>
      <c r="M320" s="203"/>
      <c r="N320" s="204"/>
      <c r="O320" s="204"/>
      <c r="P320" s="204"/>
      <c r="Q320" s="204"/>
      <c r="R320" s="204"/>
      <c r="S320" s="204"/>
      <c r="T320" s="20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9" t="s">
        <v>151</v>
      </c>
      <c r="AU320" s="199" t="s">
        <v>86</v>
      </c>
      <c r="AV320" s="13" t="s">
        <v>86</v>
      </c>
      <c r="AW320" s="13" t="s">
        <v>32</v>
      </c>
      <c r="AX320" s="13" t="s">
        <v>84</v>
      </c>
      <c r="AY320" s="199" t="s">
        <v>141</v>
      </c>
    </row>
    <row r="321" s="2" customFormat="1" ht="21.75" customHeight="1">
      <c r="A321" s="37"/>
      <c r="B321" s="183"/>
      <c r="C321" s="184" t="s">
        <v>580</v>
      </c>
      <c r="D321" s="184" t="s">
        <v>144</v>
      </c>
      <c r="E321" s="185" t="s">
        <v>581</v>
      </c>
      <c r="F321" s="186" t="s">
        <v>582</v>
      </c>
      <c r="G321" s="187" t="s">
        <v>376</v>
      </c>
      <c r="H321" s="188">
        <v>1</v>
      </c>
      <c r="I321" s="189"/>
      <c r="J321" s="190">
        <f>ROUND(I321*H321,2)</f>
        <v>0</v>
      </c>
      <c r="K321" s="186" t="s">
        <v>1</v>
      </c>
      <c r="L321" s="38"/>
      <c r="M321" s="191" t="s">
        <v>1</v>
      </c>
      <c r="N321" s="192" t="s">
        <v>41</v>
      </c>
      <c r="O321" s="76"/>
      <c r="P321" s="193">
        <f>O321*H321</f>
        <v>0</v>
      </c>
      <c r="Q321" s="193">
        <v>0</v>
      </c>
      <c r="R321" s="193">
        <f>Q321*H321</f>
        <v>0</v>
      </c>
      <c r="S321" s="193">
        <v>0</v>
      </c>
      <c r="T321" s="194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95" t="s">
        <v>221</v>
      </c>
      <c r="AT321" s="195" t="s">
        <v>144</v>
      </c>
      <c r="AU321" s="195" t="s">
        <v>86</v>
      </c>
      <c r="AY321" s="18" t="s">
        <v>141</v>
      </c>
      <c r="BE321" s="196">
        <f>IF(N321="základní",J321,0)</f>
        <v>0</v>
      </c>
      <c r="BF321" s="196">
        <f>IF(N321="snížená",J321,0)</f>
        <v>0</v>
      </c>
      <c r="BG321" s="196">
        <f>IF(N321="zákl. přenesená",J321,0)</f>
        <v>0</v>
      </c>
      <c r="BH321" s="196">
        <f>IF(N321="sníž. přenesená",J321,0)</f>
        <v>0</v>
      </c>
      <c r="BI321" s="196">
        <f>IF(N321="nulová",J321,0)</f>
        <v>0</v>
      </c>
      <c r="BJ321" s="18" t="s">
        <v>84</v>
      </c>
      <c r="BK321" s="196">
        <f>ROUND(I321*H321,2)</f>
        <v>0</v>
      </c>
      <c r="BL321" s="18" t="s">
        <v>221</v>
      </c>
      <c r="BM321" s="195" t="s">
        <v>583</v>
      </c>
    </row>
    <row r="322" s="13" customFormat="1">
      <c r="A322" s="13"/>
      <c r="B322" s="197"/>
      <c r="C322" s="13"/>
      <c r="D322" s="198" t="s">
        <v>151</v>
      </c>
      <c r="E322" s="199" t="s">
        <v>1</v>
      </c>
      <c r="F322" s="200" t="s">
        <v>584</v>
      </c>
      <c r="G322" s="13"/>
      <c r="H322" s="201">
        <v>1</v>
      </c>
      <c r="I322" s="202"/>
      <c r="J322" s="13"/>
      <c r="K322" s="13"/>
      <c r="L322" s="197"/>
      <c r="M322" s="203"/>
      <c r="N322" s="204"/>
      <c r="O322" s="204"/>
      <c r="P322" s="204"/>
      <c r="Q322" s="204"/>
      <c r="R322" s="204"/>
      <c r="S322" s="204"/>
      <c r="T322" s="20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9" t="s">
        <v>151</v>
      </c>
      <c r="AU322" s="199" t="s">
        <v>86</v>
      </c>
      <c r="AV322" s="13" t="s">
        <v>86</v>
      </c>
      <c r="AW322" s="13" t="s">
        <v>32</v>
      </c>
      <c r="AX322" s="13" t="s">
        <v>84</v>
      </c>
      <c r="AY322" s="199" t="s">
        <v>141</v>
      </c>
    </row>
    <row r="323" s="2" customFormat="1" ht="21.75" customHeight="1">
      <c r="A323" s="37"/>
      <c r="B323" s="183"/>
      <c r="C323" s="184" t="s">
        <v>585</v>
      </c>
      <c r="D323" s="184" t="s">
        <v>144</v>
      </c>
      <c r="E323" s="185" t="s">
        <v>586</v>
      </c>
      <c r="F323" s="186" t="s">
        <v>587</v>
      </c>
      <c r="G323" s="187" t="s">
        <v>588</v>
      </c>
      <c r="H323" s="188">
        <v>71.930000000000007</v>
      </c>
      <c r="I323" s="189"/>
      <c r="J323" s="190">
        <f>ROUND(I323*H323,2)</f>
        <v>0</v>
      </c>
      <c r="K323" s="186" t="s">
        <v>1</v>
      </c>
      <c r="L323" s="38"/>
      <c r="M323" s="191" t="s">
        <v>1</v>
      </c>
      <c r="N323" s="192" t="s">
        <v>41</v>
      </c>
      <c r="O323" s="76"/>
      <c r="P323" s="193">
        <f>O323*H323</f>
        <v>0</v>
      </c>
      <c r="Q323" s="193">
        <v>0</v>
      </c>
      <c r="R323" s="193">
        <f>Q323*H323</f>
        <v>0</v>
      </c>
      <c r="S323" s="193">
        <v>0</v>
      </c>
      <c r="T323" s="194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95" t="s">
        <v>221</v>
      </c>
      <c r="AT323" s="195" t="s">
        <v>144</v>
      </c>
      <c r="AU323" s="195" t="s">
        <v>86</v>
      </c>
      <c r="AY323" s="18" t="s">
        <v>141</v>
      </c>
      <c r="BE323" s="196">
        <f>IF(N323="základní",J323,0)</f>
        <v>0</v>
      </c>
      <c r="BF323" s="196">
        <f>IF(N323="snížená",J323,0)</f>
        <v>0</v>
      </c>
      <c r="BG323" s="196">
        <f>IF(N323="zákl. přenesená",J323,0)</f>
        <v>0</v>
      </c>
      <c r="BH323" s="196">
        <f>IF(N323="sníž. přenesená",J323,0)</f>
        <v>0</v>
      </c>
      <c r="BI323" s="196">
        <f>IF(N323="nulová",J323,0)</f>
        <v>0</v>
      </c>
      <c r="BJ323" s="18" t="s">
        <v>84</v>
      </c>
      <c r="BK323" s="196">
        <f>ROUND(I323*H323,2)</f>
        <v>0</v>
      </c>
      <c r="BL323" s="18" t="s">
        <v>221</v>
      </c>
      <c r="BM323" s="195" t="s">
        <v>589</v>
      </c>
    </row>
    <row r="324" s="13" customFormat="1">
      <c r="A324" s="13"/>
      <c r="B324" s="197"/>
      <c r="C324" s="13"/>
      <c r="D324" s="198" t="s">
        <v>151</v>
      </c>
      <c r="E324" s="199" t="s">
        <v>1</v>
      </c>
      <c r="F324" s="200" t="s">
        <v>590</v>
      </c>
      <c r="G324" s="13"/>
      <c r="H324" s="201">
        <v>71.930000000000007</v>
      </c>
      <c r="I324" s="202"/>
      <c r="J324" s="13"/>
      <c r="K324" s="13"/>
      <c r="L324" s="197"/>
      <c r="M324" s="203"/>
      <c r="N324" s="204"/>
      <c r="O324" s="204"/>
      <c r="P324" s="204"/>
      <c r="Q324" s="204"/>
      <c r="R324" s="204"/>
      <c r="S324" s="204"/>
      <c r="T324" s="20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9" t="s">
        <v>151</v>
      </c>
      <c r="AU324" s="199" t="s">
        <v>86</v>
      </c>
      <c r="AV324" s="13" t="s">
        <v>86</v>
      </c>
      <c r="AW324" s="13" t="s">
        <v>32</v>
      </c>
      <c r="AX324" s="13" t="s">
        <v>84</v>
      </c>
      <c r="AY324" s="199" t="s">
        <v>141</v>
      </c>
    </row>
    <row r="325" s="2" customFormat="1" ht="21.75" customHeight="1">
      <c r="A325" s="37"/>
      <c r="B325" s="183"/>
      <c r="C325" s="184" t="s">
        <v>591</v>
      </c>
      <c r="D325" s="184" t="s">
        <v>144</v>
      </c>
      <c r="E325" s="185" t="s">
        <v>592</v>
      </c>
      <c r="F325" s="186" t="s">
        <v>593</v>
      </c>
      <c r="G325" s="187" t="s">
        <v>588</v>
      </c>
      <c r="H325" s="188">
        <v>49.619999999999997</v>
      </c>
      <c r="I325" s="189"/>
      <c r="J325" s="190">
        <f>ROUND(I325*H325,2)</f>
        <v>0</v>
      </c>
      <c r="K325" s="186" t="s">
        <v>1</v>
      </c>
      <c r="L325" s="38"/>
      <c r="M325" s="191" t="s">
        <v>1</v>
      </c>
      <c r="N325" s="192" t="s">
        <v>41</v>
      </c>
      <c r="O325" s="76"/>
      <c r="P325" s="193">
        <f>O325*H325</f>
        <v>0</v>
      </c>
      <c r="Q325" s="193">
        <v>0</v>
      </c>
      <c r="R325" s="193">
        <f>Q325*H325</f>
        <v>0</v>
      </c>
      <c r="S325" s="193">
        <v>0</v>
      </c>
      <c r="T325" s="194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95" t="s">
        <v>221</v>
      </c>
      <c r="AT325" s="195" t="s">
        <v>144</v>
      </c>
      <c r="AU325" s="195" t="s">
        <v>86</v>
      </c>
      <c r="AY325" s="18" t="s">
        <v>141</v>
      </c>
      <c r="BE325" s="196">
        <f>IF(N325="základní",J325,0)</f>
        <v>0</v>
      </c>
      <c r="BF325" s="196">
        <f>IF(N325="snížená",J325,0)</f>
        <v>0</v>
      </c>
      <c r="BG325" s="196">
        <f>IF(N325="zákl. přenesená",J325,0)</f>
        <v>0</v>
      </c>
      <c r="BH325" s="196">
        <f>IF(N325="sníž. přenesená",J325,0)</f>
        <v>0</v>
      </c>
      <c r="BI325" s="196">
        <f>IF(N325="nulová",J325,0)</f>
        <v>0</v>
      </c>
      <c r="BJ325" s="18" t="s">
        <v>84</v>
      </c>
      <c r="BK325" s="196">
        <f>ROUND(I325*H325,2)</f>
        <v>0</v>
      </c>
      <c r="BL325" s="18" t="s">
        <v>221</v>
      </c>
      <c r="BM325" s="195" t="s">
        <v>594</v>
      </c>
    </row>
    <row r="326" s="13" customFormat="1">
      <c r="A326" s="13"/>
      <c r="B326" s="197"/>
      <c r="C326" s="13"/>
      <c r="D326" s="198" t="s">
        <v>151</v>
      </c>
      <c r="E326" s="199" t="s">
        <v>1</v>
      </c>
      <c r="F326" s="200" t="s">
        <v>595</v>
      </c>
      <c r="G326" s="13"/>
      <c r="H326" s="201">
        <v>49.619999999999997</v>
      </c>
      <c r="I326" s="202"/>
      <c r="J326" s="13"/>
      <c r="K326" s="13"/>
      <c r="L326" s="197"/>
      <c r="M326" s="203"/>
      <c r="N326" s="204"/>
      <c r="O326" s="204"/>
      <c r="P326" s="204"/>
      <c r="Q326" s="204"/>
      <c r="R326" s="204"/>
      <c r="S326" s="204"/>
      <c r="T326" s="20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9" t="s">
        <v>151</v>
      </c>
      <c r="AU326" s="199" t="s">
        <v>86</v>
      </c>
      <c r="AV326" s="13" t="s">
        <v>86</v>
      </c>
      <c r="AW326" s="13" t="s">
        <v>32</v>
      </c>
      <c r="AX326" s="13" t="s">
        <v>84</v>
      </c>
      <c r="AY326" s="199" t="s">
        <v>141</v>
      </c>
    </row>
    <row r="327" s="2" customFormat="1" ht="21.75" customHeight="1">
      <c r="A327" s="37"/>
      <c r="B327" s="183"/>
      <c r="C327" s="184" t="s">
        <v>596</v>
      </c>
      <c r="D327" s="184" t="s">
        <v>144</v>
      </c>
      <c r="E327" s="185" t="s">
        <v>597</v>
      </c>
      <c r="F327" s="186" t="s">
        <v>598</v>
      </c>
      <c r="G327" s="187" t="s">
        <v>147</v>
      </c>
      <c r="H327" s="188">
        <v>78.483000000000004</v>
      </c>
      <c r="I327" s="189"/>
      <c r="J327" s="190">
        <f>ROUND(I327*H327,2)</f>
        <v>0</v>
      </c>
      <c r="K327" s="186" t="s">
        <v>1</v>
      </c>
      <c r="L327" s="38"/>
      <c r="M327" s="191" t="s">
        <v>1</v>
      </c>
      <c r="N327" s="192" t="s">
        <v>41</v>
      </c>
      <c r="O327" s="76"/>
      <c r="P327" s="193">
        <f>O327*H327</f>
        <v>0</v>
      </c>
      <c r="Q327" s="193">
        <v>0</v>
      </c>
      <c r="R327" s="193">
        <f>Q327*H327</f>
        <v>0</v>
      </c>
      <c r="S327" s="193">
        <v>0</v>
      </c>
      <c r="T327" s="19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5" t="s">
        <v>221</v>
      </c>
      <c r="AT327" s="195" t="s">
        <v>144</v>
      </c>
      <c r="AU327" s="195" t="s">
        <v>86</v>
      </c>
      <c r="AY327" s="18" t="s">
        <v>141</v>
      </c>
      <c r="BE327" s="196">
        <f>IF(N327="základní",J327,0)</f>
        <v>0</v>
      </c>
      <c r="BF327" s="196">
        <f>IF(N327="snížená",J327,0)</f>
        <v>0</v>
      </c>
      <c r="BG327" s="196">
        <f>IF(N327="zákl. přenesená",J327,0)</f>
        <v>0</v>
      </c>
      <c r="BH327" s="196">
        <f>IF(N327="sníž. přenesená",J327,0)</f>
        <v>0</v>
      </c>
      <c r="BI327" s="196">
        <f>IF(N327="nulová",J327,0)</f>
        <v>0</v>
      </c>
      <c r="BJ327" s="18" t="s">
        <v>84</v>
      </c>
      <c r="BK327" s="196">
        <f>ROUND(I327*H327,2)</f>
        <v>0</v>
      </c>
      <c r="BL327" s="18" t="s">
        <v>221</v>
      </c>
      <c r="BM327" s="195" t="s">
        <v>599</v>
      </c>
    </row>
    <row r="328" s="2" customFormat="1" ht="16.5" customHeight="1">
      <c r="A328" s="37"/>
      <c r="B328" s="183"/>
      <c r="C328" s="184" t="s">
        <v>600</v>
      </c>
      <c r="D328" s="184" t="s">
        <v>144</v>
      </c>
      <c r="E328" s="185" t="s">
        <v>601</v>
      </c>
      <c r="F328" s="186" t="s">
        <v>602</v>
      </c>
      <c r="G328" s="187" t="s">
        <v>376</v>
      </c>
      <c r="H328" s="188">
        <v>2</v>
      </c>
      <c r="I328" s="189"/>
      <c r="J328" s="190">
        <f>ROUND(I328*H328,2)</f>
        <v>0</v>
      </c>
      <c r="K328" s="186" t="s">
        <v>1</v>
      </c>
      <c r="L328" s="38"/>
      <c r="M328" s="191" t="s">
        <v>1</v>
      </c>
      <c r="N328" s="192" t="s">
        <v>41</v>
      </c>
      <c r="O328" s="76"/>
      <c r="P328" s="193">
        <f>O328*H328</f>
        <v>0</v>
      </c>
      <c r="Q328" s="193">
        <v>0</v>
      </c>
      <c r="R328" s="193">
        <f>Q328*H328</f>
        <v>0</v>
      </c>
      <c r="S328" s="193">
        <v>0</v>
      </c>
      <c r="T328" s="194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95" t="s">
        <v>221</v>
      </c>
      <c r="AT328" s="195" t="s">
        <v>144</v>
      </c>
      <c r="AU328" s="195" t="s">
        <v>86</v>
      </c>
      <c r="AY328" s="18" t="s">
        <v>141</v>
      </c>
      <c r="BE328" s="196">
        <f>IF(N328="základní",J328,0)</f>
        <v>0</v>
      </c>
      <c r="BF328" s="196">
        <f>IF(N328="snížená",J328,0)</f>
        <v>0</v>
      </c>
      <c r="BG328" s="196">
        <f>IF(N328="zákl. přenesená",J328,0)</f>
        <v>0</v>
      </c>
      <c r="BH328" s="196">
        <f>IF(N328="sníž. přenesená",J328,0)</f>
        <v>0</v>
      </c>
      <c r="BI328" s="196">
        <f>IF(N328="nulová",J328,0)</f>
        <v>0</v>
      </c>
      <c r="BJ328" s="18" t="s">
        <v>84</v>
      </c>
      <c r="BK328" s="196">
        <f>ROUND(I328*H328,2)</f>
        <v>0</v>
      </c>
      <c r="BL328" s="18" t="s">
        <v>221</v>
      </c>
      <c r="BM328" s="195" t="s">
        <v>603</v>
      </c>
    </row>
    <row r="329" s="2" customFormat="1" ht="16.5" customHeight="1">
      <c r="A329" s="37"/>
      <c r="B329" s="183"/>
      <c r="C329" s="184" t="s">
        <v>604</v>
      </c>
      <c r="D329" s="184" t="s">
        <v>144</v>
      </c>
      <c r="E329" s="185" t="s">
        <v>605</v>
      </c>
      <c r="F329" s="186" t="s">
        <v>606</v>
      </c>
      <c r="G329" s="187" t="s">
        <v>376</v>
      </c>
      <c r="H329" s="188">
        <v>2</v>
      </c>
      <c r="I329" s="189"/>
      <c r="J329" s="190">
        <f>ROUND(I329*H329,2)</f>
        <v>0</v>
      </c>
      <c r="K329" s="186" t="s">
        <v>1</v>
      </c>
      <c r="L329" s="38"/>
      <c r="M329" s="191" t="s">
        <v>1</v>
      </c>
      <c r="N329" s="192" t="s">
        <v>41</v>
      </c>
      <c r="O329" s="76"/>
      <c r="P329" s="193">
        <f>O329*H329</f>
        <v>0</v>
      </c>
      <c r="Q329" s="193">
        <v>0</v>
      </c>
      <c r="R329" s="193">
        <f>Q329*H329</f>
        <v>0</v>
      </c>
      <c r="S329" s="193">
        <v>0</v>
      </c>
      <c r="T329" s="194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95" t="s">
        <v>221</v>
      </c>
      <c r="AT329" s="195" t="s">
        <v>144</v>
      </c>
      <c r="AU329" s="195" t="s">
        <v>86</v>
      </c>
      <c r="AY329" s="18" t="s">
        <v>141</v>
      </c>
      <c r="BE329" s="196">
        <f>IF(N329="základní",J329,0)</f>
        <v>0</v>
      </c>
      <c r="BF329" s="196">
        <f>IF(N329="snížená",J329,0)</f>
        <v>0</v>
      </c>
      <c r="BG329" s="196">
        <f>IF(N329="zákl. přenesená",J329,0)</f>
        <v>0</v>
      </c>
      <c r="BH329" s="196">
        <f>IF(N329="sníž. přenesená",J329,0)</f>
        <v>0</v>
      </c>
      <c r="BI329" s="196">
        <f>IF(N329="nulová",J329,0)</f>
        <v>0</v>
      </c>
      <c r="BJ329" s="18" t="s">
        <v>84</v>
      </c>
      <c r="BK329" s="196">
        <f>ROUND(I329*H329,2)</f>
        <v>0</v>
      </c>
      <c r="BL329" s="18" t="s">
        <v>221</v>
      </c>
      <c r="BM329" s="195" t="s">
        <v>607</v>
      </c>
    </row>
    <row r="330" s="2" customFormat="1" ht="16.5" customHeight="1">
      <c r="A330" s="37"/>
      <c r="B330" s="183"/>
      <c r="C330" s="184" t="s">
        <v>608</v>
      </c>
      <c r="D330" s="184" t="s">
        <v>144</v>
      </c>
      <c r="E330" s="185" t="s">
        <v>609</v>
      </c>
      <c r="F330" s="186" t="s">
        <v>610</v>
      </c>
      <c r="G330" s="187" t="s">
        <v>376</v>
      </c>
      <c r="H330" s="188">
        <v>2</v>
      </c>
      <c r="I330" s="189"/>
      <c r="J330" s="190">
        <f>ROUND(I330*H330,2)</f>
        <v>0</v>
      </c>
      <c r="K330" s="186" t="s">
        <v>1</v>
      </c>
      <c r="L330" s="38"/>
      <c r="M330" s="191" t="s">
        <v>1</v>
      </c>
      <c r="N330" s="192" t="s">
        <v>41</v>
      </c>
      <c r="O330" s="76"/>
      <c r="P330" s="193">
        <f>O330*H330</f>
        <v>0</v>
      </c>
      <c r="Q330" s="193">
        <v>0</v>
      </c>
      <c r="R330" s="193">
        <f>Q330*H330</f>
        <v>0</v>
      </c>
      <c r="S330" s="193">
        <v>0</v>
      </c>
      <c r="T330" s="194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5" t="s">
        <v>221</v>
      </c>
      <c r="AT330" s="195" t="s">
        <v>144</v>
      </c>
      <c r="AU330" s="195" t="s">
        <v>86</v>
      </c>
      <c r="AY330" s="18" t="s">
        <v>141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8" t="s">
        <v>84</v>
      </c>
      <c r="BK330" s="196">
        <f>ROUND(I330*H330,2)</f>
        <v>0</v>
      </c>
      <c r="BL330" s="18" t="s">
        <v>221</v>
      </c>
      <c r="BM330" s="195" t="s">
        <v>611</v>
      </c>
    </row>
    <row r="331" s="13" customFormat="1">
      <c r="A331" s="13"/>
      <c r="B331" s="197"/>
      <c r="C331" s="13"/>
      <c r="D331" s="198" t="s">
        <v>151</v>
      </c>
      <c r="E331" s="199" t="s">
        <v>1</v>
      </c>
      <c r="F331" s="200" t="s">
        <v>612</v>
      </c>
      <c r="G331" s="13"/>
      <c r="H331" s="201">
        <v>2</v>
      </c>
      <c r="I331" s="202"/>
      <c r="J331" s="13"/>
      <c r="K331" s="13"/>
      <c r="L331" s="197"/>
      <c r="M331" s="203"/>
      <c r="N331" s="204"/>
      <c r="O331" s="204"/>
      <c r="P331" s="204"/>
      <c r="Q331" s="204"/>
      <c r="R331" s="204"/>
      <c r="S331" s="204"/>
      <c r="T331" s="20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9" t="s">
        <v>151</v>
      </c>
      <c r="AU331" s="199" t="s">
        <v>86</v>
      </c>
      <c r="AV331" s="13" t="s">
        <v>86</v>
      </c>
      <c r="AW331" s="13" t="s">
        <v>32</v>
      </c>
      <c r="AX331" s="13" t="s">
        <v>84</v>
      </c>
      <c r="AY331" s="199" t="s">
        <v>141</v>
      </c>
    </row>
    <row r="332" s="2" customFormat="1" ht="21.75" customHeight="1">
      <c r="A332" s="37"/>
      <c r="B332" s="183"/>
      <c r="C332" s="184" t="s">
        <v>613</v>
      </c>
      <c r="D332" s="184" t="s">
        <v>144</v>
      </c>
      <c r="E332" s="185" t="s">
        <v>614</v>
      </c>
      <c r="F332" s="186" t="s">
        <v>615</v>
      </c>
      <c r="G332" s="187" t="s">
        <v>316</v>
      </c>
      <c r="H332" s="231"/>
      <c r="I332" s="189"/>
      <c r="J332" s="190">
        <f>ROUND(I332*H332,2)</f>
        <v>0</v>
      </c>
      <c r="K332" s="186" t="s">
        <v>148</v>
      </c>
      <c r="L332" s="38"/>
      <c r="M332" s="191" t="s">
        <v>1</v>
      </c>
      <c r="N332" s="192" t="s">
        <v>41</v>
      </c>
      <c r="O332" s="76"/>
      <c r="P332" s="193">
        <f>O332*H332</f>
        <v>0</v>
      </c>
      <c r="Q332" s="193">
        <v>0</v>
      </c>
      <c r="R332" s="193">
        <f>Q332*H332</f>
        <v>0</v>
      </c>
      <c r="S332" s="193">
        <v>0</v>
      </c>
      <c r="T332" s="194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5" t="s">
        <v>221</v>
      </c>
      <c r="AT332" s="195" t="s">
        <v>144</v>
      </c>
      <c r="AU332" s="195" t="s">
        <v>86</v>
      </c>
      <c r="AY332" s="18" t="s">
        <v>141</v>
      </c>
      <c r="BE332" s="196">
        <f>IF(N332="základní",J332,0)</f>
        <v>0</v>
      </c>
      <c r="BF332" s="196">
        <f>IF(N332="snížená",J332,0)</f>
        <v>0</v>
      </c>
      <c r="BG332" s="196">
        <f>IF(N332="zákl. přenesená",J332,0)</f>
        <v>0</v>
      </c>
      <c r="BH332" s="196">
        <f>IF(N332="sníž. přenesená",J332,0)</f>
        <v>0</v>
      </c>
      <c r="BI332" s="196">
        <f>IF(N332="nulová",J332,0)</f>
        <v>0</v>
      </c>
      <c r="BJ332" s="18" t="s">
        <v>84</v>
      </c>
      <c r="BK332" s="196">
        <f>ROUND(I332*H332,2)</f>
        <v>0</v>
      </c>
      <c r="BL332" s="18" t="s">
        <v>221</v>
      </c>
      <c r="BM332" s="195" t="s">
        <v>616</v>
      </c>
    </row>
    <row r="333" s="12" customFormat="1" ht="22.8" customHeight="1">
      <c r="A333" s="12"/>
      <c r="B333" s="170"/>
      <c r="C333" s="12"/>
      <c r="D333" s="171" t="s">
        <v>75</v>
      </c>
      <c r="E333" s="181" t="s">
        <v>617</v>
      </c>
      <c r="F333" s="181" t="s">
        <v>618</v>
      </c>
      <c r="G333" s="12"/>
      <c r="H333" s="12"/>
      <c r="I333" s="173"/>
      <c r="J333" s="182">
        <f>BK333</f>
        <v>0</v>
      </c>
      <c r="K333" s="12"/>
      <c r="L333" s="170"/>
      <c r="M333" s="175"/>
      <c r="N333" s="176"/>
      <c r="O333" s="176"/>
      <c r="P333" s="177">
        <f>SUM(P334:P349)</f>
        <v>0</v>
      </c>
      <c r="Q333" s="176"/>
      <c r="R333" s="177">
        <f>SUM(R334:R349)</f>
        <v>1.3779316500000001</v>
      </c>
      <c r="S333" s="176"/>
      <c r="T333" s="178">
        <f>SUM(T334:T349)</f>
        <v>0.49647300000000005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171" t="s">
        <v>86</v>
      </c>
      <c r="AT333" s="179" t="s">
        <v>75</v>
      </c>
      <c r="AU333" s="179" t="s">
        <v>84</v>
      </c>
      <c r="AY333" s="171" t="s">
        <v>141</v>
      </c>
      <c r="BK333" s="180">
        <f>SUM(BK334:BK349)</f>
        <v>0</v>
      </c>
    </row>
    <row r="334" s="2" customFormat="1" ht="16.5" customHeight="1">
      <c r="A334" s="37"/>
      <c r="B334" s="183"/>
      <c r="C334" s="184" t="s">
        <v>619</v>
      </c>
      <c r="D334" s="184" t="s">
        <v>144</v>
      </c>
      <c r="E334" s="185" t="s">
        <v>620</v>
      </c>
      <c r="F334" s="186" t="s">
        <v>621</v>
      </c>
      <c r="G334" s="187" t="s">
        <v>147</v>
      </c>
      <c r="H334" s="188">
        <v>12.497999999999999</v>
      </c>
      <c r="I334" s="189"/>
      <c r="J334" s="190">
        <f>ROUND(I334*H334,2)</f>
        <v>0</v>
      </c>
      <c r="K334" s="186" t="s">
        <v>1</v>
      </c>
      <c r="L334" s="38"/>
      <c r="M334" s="191" t="s">
        <v>1</v>
      </c>
      <c r="N334" s="192" t="s">
        <v>41</v>
      </c>
      <c r="O334" s="76"/>
      <c r="P334" s="193">
        <f>O334*H334</f>
        <v>0</v>
      </c>
      <c r="Q334" s="193">
        <v>0</v>
      </c>
      <c r="R334" s="193">
        <f>Q334*H334</f>
        <v>0</v>
      </c>
      <c r="S334" s="193">
        <v>0</v>
      </c>
      <c r="T334" s="194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95" t="s">
        <v>221</v>
      </c>
      <c r="AT334" s="195" t="s">
        <v>144</v>
      </c>
      <c r="AU334" s="195" t="s">
        <v>86</v>
      </c>
      <c r="AY334" s="18" t="s">
        <v>141</v>
      </c>
      <c r="BE334" s="196">
        <f>IF(N334="základní",J334,0)</f>
        <v>0</v>
      </c>
      <c r="BF334" s="196">
        <f>IF(N334="snížená",J334,0)</f>
        <v>0</v>
      </c>
      <c r="BG334" s="196">
        <f>IF(N334="zákl. přenesená",J334,0)</f>
        <v>0</v>
      </c>
      <c r="BH334" s="196">
        <f>IF(N334="sníž. přenesená",J334,0)</f>
        <v>0</v>
      </c>
      <c r="BI334" s="196">
        <f>IF(N334="nulová",J334,0)</f>
        <v>0</v>
      </c>
      <c r="BJ334" s="18" t="s">
        <v>84</v>
      </c>
      <c r="BK334" s="196">
        <f>ROUND(I334*H334,2)</f>
        <v>0</v>
      </c>
      <c r="BL334" s="18" t="s">
        <v>221</v>
      </c>
      <c r="BM334" s="195" t="s">
        <v>622</v>
      </c>
    </row>
    <row r="335" s="13" customFormat="1">
      <c r="A335" s="13"/>
      <c r="B335" s="197"/>
      <c r="C335" s="13"/>
      <c r="D335" s="198" t="s">
        <v>151</v>
      </c>
      <c r="E335" s="199" t="s">
        <v>1</v>
      </c>
      <c r="F335" s="200" t="s">
        <v>623</v>
      </c>
      <c r="G335" s="13"/>
      <c r="H335" s="201">
        <v>12.497999999999999</v>
      </c>
      <c r="I335" s="202"/>
      <c r="J335" s="13"/>
      <c r="K335" s="13"/>
      <c r="L335" s="197"/>
      <c r="M335" s="203"/>
      <c r="N335" s="204"/>
      <c r="O335" s="204"/>
      <c r="P335" s="204"/>
      <c r="Q335" s="204"/>
      <c r="R335" s="204"/>
      <c r="S335" s="204"/>
      <c r="T335" s="20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9" t="s">
        <v>151</v>
      </c>
      <c r="AU335" s="199" t="s">
        <v>86</v>
      </c>
      <c r="AV335" s="13" t="s">
        <v>86</v>
      </c>
      <c r="AW335" s="13" t="s">
        <v>32</v>
      </c>
      <c r="AX335" s="13" t="s">
        <v>84</v>
      </c>
      <c r="AY335" s="199" t="s">
        <v>141</v>
      </c>
    </row>
    <row r="336" s="2" customFormat="1" ht="21.75" customHeight="1">
      <c r="A336" s="37"/>
      <c r="B336" s="183"/>
      <c r="C336" s="184" t="s">
        <v>624</v>
      </c>
      <c r="D336" s="184" t="s">
        <v>144</v>
      </c>
      <c r="E336" s="185" t="s">
        <v>625</v>
      </c>
      <c r="F336" s="186" t="s">
        <v>626</v>
      </c>
      <c r="G336" s="187" t="s">
        <v>147</v>
      </c>
      <c r="H336" s="188">
        <v>169.345</v>
      </c>
      <c r="I336" s="189"/>
      <c r="J336" s="190">
        <f>ROUND(I336*H336,2)</f>
        <v>0</v>
      </c>
      <c r="K336" s="186" t="s">
        <v>148</v>
      </c>
      <c r="L336" s="38"/>
      <c r="M336" s="191" t="s">
        <v>1</v>
      </c>
      <c r="N336" s="192" t="s">
        <v>41</v>
      </c>
      <c r="O336" s="76"/>
      <c r="P336" s="193">
        <f>O336*H336</f>
        <v>0</v>
      </c>
      <c r="Q336" s="193">
        <v>3.0000000000000001E-05</v>
      </c>
      <c r="R336" s="193">
        <f>Q336*H336</f>
        <v>0.00508035</v>
      </c>
      <c r="S336" s="193">
        <v>0</v>
      </c>
      <c r="T336" s="194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95" t="s">
        <v>221</v>
      </c>
      <c r="AT336" s="195" t="s">
        <v>144</v>
      </c>
      <c r="AU336" s="195" t="s">
        <v>86</v>
      </c>
      <c r="AY336" s="18" t="s">
        <v>141</v>
      </c>
      <c r="BE336" s="196">
        <f>IF(N336="základní",J336,0)</f>
        <v>0</v>
      </c>
      <c r="BF336" s="196">
        <f>IF(N336="snížená",J336,0)</f>
        <v>0</v>
      </c>
      <c r="BG336" s="196">
        <f>IF(N336="zákl. přenesená",J336,0)</f>
        <v>0</v>
      </c>
      <c r="BH336" s="196">
        <f>IF(N336="sníž. přenesená",J336,0)</f>
        <v>0</v>
      </c>
      <c r="BI336" s="196">
        <f>IF(N336="nulová",J336,0)</f>
        <v>0</v>
      </c>
      <c r="BJ336" s="18" t="s">
        <v>84</v>
      </c>
      <c r="BK336" s="196">
        <f>ROUND(I336*H336,2)</f>
        <v>0</v>
      </c>
      <c r="BL336" s="18" t="s">
        <v>221</v>
      </c>
      <c r="BM336" s="195" t="s">
        <v>627</v>
      </c>
    </row>
    <row r="337" s="13" customFormat="1">
      <c r="A337" s="13"/>
      <c r="B337" s="197"/>
      <c r="C337" s="13"/>
      <c r="D337" s="198" t="s">
        <v>151</v>
      </c>
      <c r="E337" s="199" t="s">
        <v>1</v>
      </c>
      <c r="F337" s="200" t="s">
        <v>628</v>
      </c>
      <c r="G337" s="13"/>
      <c r="H337" s="201">
        <v>169.345</v>
      </c>
      <c r="I337" s="202"/>
      <c r="J337" s="13"/>
      <c r="K337" s="13"/>
      <c r="L337" s="197"/>
      <c r="M337" s="203"/>
      <c r="N337" s="204"/>
      <c r="O337" s="204"/>
      <c r="P337" s="204"/>
      <c r="Q337" s="204"/>
      <c r="R337" s="204"/>
      <c r="S337" s="204"/>
      <c r="T337" s="20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9" t="s">
        <v>151</v>
      </c>
      <c r="AU337" s="199" t="s">
        <v>86</v>
      </c>
      <c r="AV337" s="13" t="s">
        <v>86</v>
      </c>
      <c r="AW337" s="13" t="s">
        <v>32</v>
      </c>
      <c r="AX337" s="13" t="s">
        <v>84</v>
      </c>
      <c r="AY337" s="199" t="s">
        <v>141</v>
      </c>
    </row>
    <row r="338" s="2" customFormat="1" ht="21.75" customHeight="1">
      <c r="A338" s="37"/>
      <c r="B338" s="183"/>
      <c r="C338" s="184" t="s">
        <v>629</v>
      </c>
      <c r="D338" s="184" t="s">
        <v>144</v>
      </c>
      <c r="E338" s="185" t="s">
        <v>630</v>
      </c>
      <c r="F338" s="186" t="s">
        <v>631</v>
      </c>
      <c r="G338" s="187" t="s">
        <v>147</v>
      </c>
      <c r="H338" s="188">
        <v>169.345</v>
      </c>
      <c r="I338" s="189"/>
      <c r="J338" s="190">
        <f>ROUND(I338*H338,2)</f>
        <v>0</v>
      </c>
      <c r="K338" s="186" t="s">
        <v>148</v>
      </c>
      <c r="L338" s="38"/>
      <c r="M338" s="191" t="s">
        <v>1</v>
      </c>
      <c r="N338" s="192" t="s">
        <v>41</v>
      </c>
      <c r="O338" s="76"/>
      <c r="P338" s="193">
        <f>O338*H338</f>
        <v>0</v>
      </c>
      <c r="Q338" s="193">
        <v>0.0044999999999999997</v>
      </c>
      <c r="R338" s="193">
        <f>Q338*H338</f>
        <v>0.76205249999999991</v>
      </c>
      <c r="S338" s="193">
        <v>0</v>
      </c>
      <c r="T338" s="194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95" t="s">
        <v>221</v>
      </c>
      <c r="AT338" s="195" t="s">
        <v>144</v>
      </c>
      <c r="AU338" s="195" t="s">
        <v>86</v>
      </c>
      <c r="AY338" s="18" t="s">
        <v>141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8" t="s">
        <v>84</v>
      </c>
      <c r="BK338" s="196">
        <f>ROUND(I338*H338,2)</f>
        <v>0</v>
      </c>
      <c r="BL338" s="18" t="s">
        <v>221</v>
      </c>
      <c r="BM338" s="195" t="s">
        <v>632</v>
      </c>
    </row>
    <row r="339" s="2" customFormat="1" ht="21.75" customHeight="1">
      <c r="A339" s="37"/>
      <c r="B339" s="183"/>
      <c r="C339" s="184" t="s">
        <v>633</v>
      </c>
      <c r="D339" s="184" t="s">
        <v>144</v>
      </c>
      <c r="E339" s="185" t="s">
        <v>634</v>
      </c>
      <c r="F339" s="186" t="s">
        <v>635</v>
      </c>
      <c r="G339" s="187" t="s">
        <v>147</v>
      </c>
      <c r="H339" s="188">
        <v>165.49100000000001</v>
      </c>
      <c r="I339" s="189"/>
      <c r="J339" s="190">
        <f>ROUND(I339*H339,2)</f>
        <v>0</v>
      </c>
      <c r="K339" s="186" t="s">
        <v>148</v>
      </c>
      <c r="L339" s="38"/>
      <c r="M339" s="191" t="s">
        <v>1</v>
      </c>
      <c r="N339" s="192" t="s">
        <v>41</v>
      </c>
      <c r="O339" s="76"/>
      <c r="P339" s="193">
        <f>O339*H339</f>
        <v>0</v>
      </c>
      <c r="Q339" s="193">
        <v>0</v>
      </c>
      <c r="R339" s="193">
        <f>Q339*H339</f>
        <v>0</v>
      </c>
      <c r="S339" s="193">
        <v>0.0030000000000000001</v>
      </c>
      <c r="T339" s="194">
        <f>S339*H339</f>
        <v>0.49647300000000005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5" t="s">
        <v>221</v>
      </c>
      <c r="AT339" s="195" t="s">
        <v>144</v>
      </c>
      <c r="AU339" s="195" t="s">
        <v>86</v>
      </c>
      <c r="AY339" s="18" t="s">
        <v>141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8" t="s">
        <v>84</v>
      </c>
      <c r="BK339" s="196">
        <f>ROUND(I339*H339,2)</f>
        <v>0</v>
      </c>
      <c r="BL339" s="18" t="s">
        <v>221</v>
      </c>
      <c r="BM339" s="195" t="s">
        <v>636</v>
      </c>
    </row>
    <row r="340" s="13" customFormat="1">
      <c r="A340" s="13"/>
      <c r="B340" s="197"/>
      <c r="C340" s="13"/>
      <c r="D340" s="198" t="s">
        <v>151</v>
      </c>
      <c r="E340" s="199" t="s">
        <v>1</v>
      </c>
      <c r="F340" s="200" t="s">
        <v>637</v>
      </c>
      <c r="G340" s="13"/>
      <c r="H340" s="201">
        <v>165.49100000000001</v>
      </c>
      <c r="I340" s="202"/>
      <c r="J340" s="13"/>
      <c r="K340" s="13"/>
      <c r="L340" s="197"/>
      <c r="M340" s="203"/>
      <c r="N340" s="204"/>
      <c r="O340" s="204"/>
      <c r="P340" s="204"/>
      <c r="Q340" s="204"/>
      <c r="R340" s="204"/>
      <c r="S340" s="204"/>
      <c r="T340" s="20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9" t="s">
        <v>151</v>
      </c>
      <c r="AU340" s="199" t="s">
        <v>86</v>
      </c>
      <c r="AV340" s="13" t="s">
        <v>86</v>
      </c>
      <c r="AW340" s="13" t="s">
        <v>32</v>
      </c>
      <c r="AX340" s="13" t="s">
        <v>84</v>
      </c>
      <c r="AY340" s="199" t="s">
        <v>141</v>
      </c>
    </row>
    <row r="341" s="2" customFormat="1" ht="16.5" customHeight="1">
      <c r="A341" s="37"/>
      <c r="B341" s="183"/>
      <c r="C341" s="184" t="s">
        <v>638</v>
      </c>
      <c r="D341" s="184" t="s">
        <v>144</v>
      </c>
      <c r="E341" s="185" t="s">
        <v>639</v>
      </c>
      <c r="F341" s="186" t="s">
        <v>640</v>
      </c>
      <c r="G341" s="187" t="s">
        <v>147</v>
      </c>
      <c r="H341" s="188">
        <v>158.477</v>
      </c>
      <c r="I341" s="189"/>
      <c r="J341" s="190">
        <f>ROUND(I341*H341,2)</f>
        <v>0</v>
      </c>
      <c r="K341" s="186" t="s">
        <v>148</v>
      </c>
      <c r="L341" s="38"/>
      <c r="M341" s="191" t="s">
        <v>1</v>
      </c>
      <c r="N341" s="192" t="s">
        <v>41</v>
      </c>
      <c r="O341" s="76"/>
      <c r="P341" s="193">
        <f>O341*H341</f>
        <v>0</v>
      </c>
      <c r="Q341" s="193">
        <v>0.00029999999999999997</v>
      </c>
      <c r="R341" s="193">
        <f>Q341*H341</f>
        <v>0.047543099999999998</v>
      </c>
      <c r="S341" s="193">
        <v>0</v>
      </c>
      <c r="T341" s="194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5" t="s">
        <v>221</v>
      </c>
      <c r="AT341" s="195" t="s">
        <v>144</v>
      </c>
      <c r="AU341" s="195" t="s">
        <v>86</v>
      </c>
      <c r="AY341" s="18" t="s">
        <v>141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8" t="s">
        <v>84</v>
      </c>
      <c r="BK341" s="196">
        <f>ROUND(I341*H341,2)</f>
        <v>0</v>
      </c>
      <c r="BL341" s="18" t="s">
        <v>221</v>
      </c>
      <c r="BM341" s="195" t="s">
        <v>641</v>
      </c>
    </row>
    <row r="342" s="13" customFormat="1">
      <c r="A342" s="13"/>
      <c r="B342" s="197"/>
      <c r="C342" s="13"/>
      <c r="D342" s="198" t="s">
        <v>151</v>
      </c>
      <c r="E342" s="199" t="s">
        <v>1</v>
      </c>
      <c r="F342" s="200" t="s">
        <v>642</v>
      </c>
      <c r="G342" s="13"/>
      <c r="H342" s="201">
        <v>158.477</v>
      </c>
      <c r="I342" s="202"/>
      <c r="J342" s="13"/>
      <c r="K342" s="13"/>
      <c r="L342" s="197"/>
      <c r="M342" s="203"/>
      <c r="N342" s="204"/>
      <c r="O342" s="204"/>
      <c r="P342" s="204"/>
      <c r="Q342" s="204"/>
      <c r="R342" s="204"/>
      <c r="S342" s="204"/>
      <c r="T342" s="20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9" t="s">
        <v>151</v>
      </c>
      <c r="AU342" s="199" t="s">
        <v>86</v>
      </c>
      <c r="AV342" s="13" t="s">
        <v>86</v>
      </c>
      <c r="AW342" s="13" t="s">
        <v>32</v>
      </c>
      <c r="AX342" s="13" t="s">
        <v>84</v>
      </c>
      <c r="AY342" s="199" t="s">
        <v>141</v>
      </c>
    </row>
    <row r="343" s="2" customFormat="1" ht="33" customHeight="1">
      <c r="A343" s="37"/>
      <c r="B343" s="183"/>
      <c r="C343" s="221" t="s">
        <v>643</v>
      </c>
      <c r="D343" s="221" t="s">
        <v>308</v>
      </c>
      <c r="E343" s="222" t="s">
        <v>644</v>
      </c>
      <c r="F343" s="223" t="s">
        <v>645</v>
      </c>
      <c r="G343" s="224" t="s">
        <v>147</v>
      </c>
      <c r="H343" s="225">
        <v>174.32499999999999</v>
      </c>
      <c r="I343" s="226"/>
      <c r="J343" s="227">
        <f>ROUND(I343*H343,2)</f>
        <v>0</v>
      </c>
      <c r="K343" s="223" t="s">
        <v>148</v>
      </c>
      <c r="L343" s="228"/>
      <c r="M343" s="229" t="s">
        <v>1</v>
      </c>
      <c r="N343" s="230" t="s">
        <v>41</v>
      </c>
      <c r="O343" s="76"/>
      <c r="P343" s="193">
        <f>O343*H343</f>
        <v>0</v>
      </c>
      <c r="Q343" s="193">
        <v>0.0032000000000000002</v>
      </c>
      <c r="R343" s="193">
        <f>Q343*H343</f>
        <v>0.55784</v>
      </c>
      <c r="S343" s="193">
        <v>0</v>
      </c>
      <c r="T343" s="194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5" t="s">
        <v>307</v>
      </c>
      <c r="AT343" s="195" t="s">
        <v>308</v>
      </c>
      <c r="AU343" s="195" t="s">
        <v>86</v>
      </c>
      <c r="AY343" s="18" t="s">
        <v>141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8" t="s">
        <v>84</v>
      </c>
      <c r="BK343" s="196">
        <f>ROUND(I343*H343,2)</f>
        <v>0</v>
      </c>
      <c r="BL343" s="18" t="s">
        <v>221</v>
      </c>
      <c r="BM343" s="195" t="s">
        <v>646</v>
      </c>
    </row>
    <row r="344" s="13" customFormat="1">
      <c r="A344" s="13"/>
      <c r="B344" s="197"/>
      <c r="C344" s="13"/>
      <c r="D344" s="198" t="s">
        <v>151</v>
      </c>
      <c r="E344" s="13"/>
      <c r="F344" s="200" t="s">
        <v>647</v>
      </c>
      <c r="G344" s="13"/>
      <c r="H344" s="201">
        <v>174.32499999999999</v>
      </c>
      <c r="I344" s="202"/>
      <c r="J344" s="13"/>
      <c r="K344" s="13"/>
      <c r="L344" s="197"/>
      <c r="M344" s="203"/>
      <c r="N344" s="204"/>
      <c r="O344" s="204"/>
      <c r="P344" s="204"/>
      <c r="Q344" s="204"/>
      <c r="R344" s="204"/>
      <c r="S344" s="204"/>
      <c r="T344" s="20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9" t="s">
        <v>151</v>
      </c>
      <c r="AU344" s="199" t="s">
        <v>86</v>
      </c>
      <c r="AV344" s="13" t="s">
        <v>86</v>
      </c>
      <c r="AW344" s="13" t="s">
        <v>3</v>
      </c>
      <c r="AX344" s="13" t="s">
        <v>84</v>
      </c>
      <c r="AY344" s="199" t="s">
        <v>141</v>
      </c>
    </row>
    <row r="345" s="2" customFormat="1" ht="21.75" customHeight="1">
      <c r="A345" s="37"/>
      <c r="B345" s="183"/>
      <c r="C345" s="184" t="s">
        <v>648</v>
      </c>
      <c r="D345" s="184" t="s">
        <v>144</v>
      </c>
      <c r="E345" s="185" t="s">
        <v>649</v>
      </c>
      <c r="F345" s="186" t="s">
        <v>650</v>
      </c>
      <c r="G345" s="187" t="s">
        <v>174</v>
      </c>
      <c r="H345" s="188">
        <v>107.765</v>
      </c>
      <c r="I345" s="189"/>
      <c r="J345" s="190">
        <f>ROUND(I345*H345,2)</f>
        <v>0</v>
      </c>
      <c r="K345" s="186" t="s">
        <v>148</v>
      </c>
      <c r="L345" s="38"/>
      <c r="M345" s="191" t="s">
        <v>1</v>
      </c>
      <c r="N345" s="192" t="s">
        <v>41</v>
      </c>
      <c r="O345" s="76"/>
      <c r="P345" s="193">
        <f>O345*H345</f>
        <v>0</v>
      </c>
      <c r="Q345" s="193">
        <v>2.0000000000000002E-05</v>
      </c>
      <c r="R345" s="193">
        <f>Q345*H345</f>
        <v>0.0021553000000000002</v>
      </c>
      <c r="S345" s="193">
        <v>0</v>
      </c>
      <c r="T345" s="194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5" t="s">
        <v>221</v>
      </c>
      <c r="AT345" s="195" t="s">
        <v>144</v>
      </c>
      <c r="AU345" s="195" t="s">
        <v>86</v>
      </c>
      <c r="AY345" s="18" t="s">
        <v>141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8" t="s">
        <v>84</v>
      </c>
      <c r="BK345" s="196">
        <f>ROUND(I345*H345,2)</f>
        <v>0</v>
      </c>
      <c r="BL345" s="18" t="s">
        <v>221</v>
      </c>
      <c r="BM345" s="195" t="s">
        <v>651</v>
      </c>
    </row>
    <row r="346" s="13" customFormat="1">
      <c r="A346" s="13"/>
      <c r="B346" s="197"/>
      <c r="C346" s="13"/>
      <c r="D346" s="198" t="s">
        <v>151</v>
      </c>
      <c r="E346" s="199" t="s">
        <v>1</v>
      </c>
      <c r="F346" s="200" t="s">
        <v>652</v>
      </c>
      <c r="G346" s="13"/>
      <c r="H346" s="201">
        <v>107.765</v>
      </c>
      <c r="I346" s="202"/>
      <c r="J346" s="13"/>
      <c r="K346" s="13"/>
      <c r="L346" s="197"/>
      <c r="M346" s="203"/>
      <c r="N346" s="204"/>
      <c r="O346" s="204"/>
      <c r="P346" s="204"/>
      <c r="Q346" s="204"/>
      <c r="R346" s="204"/>
      <c r="S346" s="204"/>
      <c r="T346" s="20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9" t="s">
        <v>151</v>
      </c>
      <c r="AU346" s="199" t="s">
        <v>86</v>
      </c>
      <c r="AV346" s="13" t="s">
        <v>86</v>
      </c>
      <c r="AW346" s="13" t="s">
        <v>32</v>
      </c>
      <c r="AX346" s="13" t="s">
        <v>84</v>
      </c>
      <c r="AY346" s="199" t="s">
        <v>141</v>
      </c>
    </row>
    <row r="347" s="2" customFormat="1" ht="16.5" customHeight="1">
      <c r="A347" s="37"/>
      <c r="B347" s="183"/>
      <c r="C347" s="184" t="s">
        <v>653</v>
      </c>
      <c r="D347" s="184" t="s">
        <v>144</v>
      </c>
      <c r="E347" s="185" t="s">
        <v>654</v>
      </c>
      <c r="F347" s="186" t="s">
        <v>655</v>
      </c>
      <c r="G347" s="187" t="s">
        <v>147</v>
      </c>
      <c r="H347" s="188">
        <v>10.868</v>
      </c>
      <c r="I347" s="189"/>
      <c r="J347" s="190">
        <f>ROUND(I347*H347,2)</f>
        <v>0</v>
      </c>
      <c r="K347" s="186" t="s">
        <v>148</v>
      </c>
      <c r="L347" s="38"/>
      <c r="M347" s="191" t="s">
        <v>1</v>
      </c>
      <c r="N347" s="192" t="s">
        <v>41</v>
      </c>
      <c r="O347" s="76"/>
      <c r="P347" s="193">
        <f>O347*H347</f>
        <v>0</v>
      </c>
      <c r="Q347" s="193">
        <v>0.00029999999999999997</v>
      </c>
      <c r="R347" s="193">
        <f>Q347*H347</f>
        <v>0.0032603999999999997</v>
      </c>
      <c r="S347" s="193">
        <v>0</v>
      </c>
      <c r="T347" s="19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5" t="s">
        <v>221</v>
      </c>
      <c r="AT347" s="195" t="s">
        <v>144</v>
      </c>
      <c r="AU347" s="195" t="s">
        <v>86</v>
      </c>
      <c r="AY347" s="18" t="s">
        <v>141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8" t="s">
        <v>84</v>
      </c>
      <c r="BK347" s="196">
        <f>ROUND(I347*H347,2)</f>
        <v>0</v>
      </c>
      <c r="BL347" s="18" t="s">
        <v>221</v>
      </c>
      <c r="BM347" s="195" t="s">
        <v>656</v>
      </c>
    </row>
    <row r="348" s="13" customFormat="1">
      <c r="A348" s="13"/>
      <c r="B348" s="197"/>
      <c r="C348" s="13"/>
      <c r="D348" s="198" t="s">
        <v>151</v>
      </c>
      <c r="E348" s="199" t="s">
        <v>1</v>
      </c>
      <c r="F348" s="200" t="s">
        <v>657</v>
      </c>
      <c r="G348" s="13"/>
      <c r="H348" s="201">
        <v>10.868</v>
      </c>
      <c r="I348" s="202"/>
      <c r="J348" s="13"/>
      <c r="K348" s="13"/>
      <c r="L348" s="197"/>
      <c r="M348" s="203"/>
      <c r="N348" s="204"/>
      <c r="O348" s="204"/>
      <c r="P348" s="204"/>
      <c r="Q348" s="204"/>
      <c r="R348" s="204"/>
      <c r="S348" s="204"/>
      <c r="T348" s="20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9" t="s">
        <v>151</v>
      </c>
      <c r="AU348" s="199" t="s">
        <v>86</v>
      </c>
      <c r="AV348" s="13" t="s">
        <v>86</v>
      </c>
      <c r="AW348" s="13" t="s">
        <v>32</v>
      </c>
      <c r="AX348" s="13" t="s">
        <v>84</v>
      </c>
      <c r="AY348" s="199" t="s">
        <v>141</v>
      </c>
    </row>
    <row r="349" s="2" customFormat="1" ht="21.75" customHeight="1">
      <c r="A349" s="37"/>
      <c r="B349" s="183"/>
      <c r="C349" s="184" t="s">
        <v>658</v>
      </c>
      <c r="D349" s="184" t="s">
        <v>144</v>
      </c>
      <c r="E349" s="185" t="s">
        <v>659</v>
      </c>
      <c r="F349" s="186" t="s">
        <v>660</v>
      </c>
      <c r="G349" s="187" t="s">
        <v>316</v>
      </c>
      <c r="H349" s="231"/>
      <c r="I349" s="189"/>
      <c r="J349" s="190">
        <f>ROUND(I349*H349,2)</f>
        <v>0</v>
      </c>
      <c r="K349" s="186" t="s">
        <v>148</v>
      </c>
      <c r="L349" s="38"/>
      <c r="M349" s="191" t="s">
        <v>1</v>
      </c>
      <c r="N349" s="192" t="s">
        <v>41</v>
      </c>
      <c r="O349" s="76"/>
      <c r="P349" s="193">
        <f>O349*H349</f>
        <v>0</v>
      </c>
      <c r="Q349" s="193">
        <v>0</v>
      </c>
      <c r="R349" s="193">
        <f>Q349*H349</f>
        <v>0</v>
      </c>
      <c r="S349" s="193">
        <v>0</v>
      </c>
      <c r="T349" s="19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5" t="s">
        <v>221</v>
      </c>
      <c r="AT349" s="195" t="s">
        <v>144</v>
      </c>
      <c r="AU349" s="195" t="s">
        <v>86</v>
      </c>
      <c r="AY349" s="18" t="s">
        <v>141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18" t="s">
        <v>84</v>
      </c>
      <c r="BK349" s="196">
        <f>ROUND(I349*H349,2)</f>
        <v>0</v>
      </c>
      <c r="BL349" s="18" t="s">
        <v>221</v>
      </c>
      <c r="BM349" s="195" t="s">
        <v>661</v>
      </c>
    </row>
    <row r="350" s="12" customFormat="1" ht="22.8" customHeight="1">
      <c r="A350" s="12"/>
      <c r="B350" s="170"/>
      <c r="C350" s="12"/>
      <c r="D350" s="171" t="s">
        <v>75</v>
      </c>
      <c r="E350" s="181" t="s">
        <v>662</v>
      </c>
      <c r="F350" s="181" t="s">
        <v>663</v>
      </c>
      <c r="G350" s="12"/>
      <c r="H350" s="12"/>
      <c r="I350" s="173"/>
      <c r="J350" s="182">
        <f>BK350</f>
        <v>0</v>
      </c>
      <c r="K350" s="12"/>
      <c r="L350" s="170"/>
      <c r="M350" s="175"/>
      <c r="N350" s="176"/>
      <c r="O350" s="176"/>
      <c r="P350" s="177">
        <f>SUM(P351:P369)</f>
        <v>0</v>
      </c>
      <c r="Q350" s="176"/>
      <c r="R350" s="177">
        <f>SUM(R351:R369)</f>
        <v>1.8816733000000001</v>
      </c>
      <c r="S350" s="176"/>
      <c r="T350" s="178">
        <f>SUM(T351:T369)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171" t="s">
        <v>86</v>
      </c>
      <c r="AT350" s="179" t="s">
        <v>75</v>
      </c>
      <c r="AU350" s="179" t="s">
        <v>84</v>
      </c>
      <c r="AY350" s="171" t="s">
        <v>141</v>
      </c>
      <c r="BK350" s="180">
        <f>SUM(BK351:BK369)</f>
        <v>0</v>
      </c>
    </row>
    <row r="351" s="2" customFormat="1" ht="21.75" customHeight="1">
      <c r="A351" s="37"/>
      <c r="B351" s="183"/>
      <c r="C351" s="184" t="s">
        <v>664</v>
      </c>
      <c r="D351" s="184" t="s">
        <v>144</v>
      </c>
      <c r="E351" s="185" t="s">
        <v>665</v>
      </c>
      <c r="F351" s="186" t="s">
        <v>666</v>
      </c>
      <c r="G351" s="187" t="s">
        <v>147</v>
      </c>
      <c r="H351" s="188">
        <v>78.483000000000004</v>
      </c>
      <c r="I351" s="189"/>
      <c r="J351" s="190">
        <f>ROUND(I351*H351,2)</f>
        <v>0</v>
      </c>
      <c r="K351" s="186" t="s">
        <v>1</v>
      </c>
      <c r="L351" s="38"/>
      <c r="M351" s="191" t="s">
        <v>1</v>
      </c>
      <c r="N351" s="192" t="s">
        <v>41</v>
      </c>
      <c r="O351" s="76"/>
      <c r="P351" s="193">
        <f>O351*H351</f>
        <v>0</v>
      </c>
      <c r="Q351" s="193">
        <v>0</v>
      </c>
      <c r="R351" s="193">
        <f>Q351*H351</f>
        <v>0</v>
      </c>
      <c r="S351" s="193">
        <v>0</v>
      </c>
      <c r="T351" s="194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5" t="s">
        <v>221</v>
      </c>
      <c r="AT351" s="195" t="s">
        <v>144</v>
      </c>
      <c r="AU351" s="195" t="s">
        <v>86</v>
      </c>
      <c r="AY351" s="18" t="s">
        <v>141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8" t="s">
        <v>84</v>
      </c>
      <c r="BK351" s="196">
        <f>ROUND(I351*H351,2)</f>
        <v>0</v>
      </c>
      <c r="BL351" s="18" t="s">
        <v>221</v>
      </c>
      <c r="BM351" s="195" t="s">
        <v>667</v>
      </c>
    </row>
    <row r="352" s="13" customFormat="1">
      <c r="A352" s="13"/>
      <c r="B352" s="197"/>
      <c r="C352" s="13"/>
      <c r="D352" s="198" t="s">
        <v>151</v>
      </c>
      <c r="E352" s="199" t="s">
        <v>1</v>
      </c>
      <c r="F352" s="200" t="s">
        <v>668</v>
      </c>
      <c r="G352" s="13"/>
      <c r="H352" s="201">
        <v>40.825000000000003</v>
      </c>
      <c r="I352" s="202"/>
      <c r="J352" s="13"/>
      <c r="K352" s="13"/>
      <c r="L352" s="197"/>
      <c r="M352" s="203"/>
      <c r="N352" s="204"/>
      <c r="O352" s="204"/>
      <c r="P352" s="204"/>
      <c r="Q352" s="204"/>
      <c r="R352" s="204"/>
      <c r="S352" s="204"/>
      <c r="T352" s="20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9" t="s">
        <v>151</v>
      </c>
      <c r="AU352" s="199" t="s">
        <v>86</v>
      </c>
      <c r="AV352" s="13" t="s">
        <v>86</v>
      </c>
      <c r="AW352" s="13" t="s">
        <v>32</v>
      </c>
      <c r="AX352" s="13" t="s">
        <v>76</v>
      </c>
      <c r="AY352" s="199" t="s">
        <v>141</v>
      </c>
    </row>
    <row r="353" s="13" customFormat="1">
      <c r="A353" s="13"/>
      <c r="B353" s="197"/>
      <c r="C353" s="13"/>
      <c r="D353" s="198" t="s">
        <v>151</v>
      </c>
      <c r="E353" s="199" t="s">
        <v>1</v>
      </c>
      <c r="F353" s="200" t="s">
        <v>669</v>
      </c>
      <c r="G353" s="13"/>
      <c r="H353" s="201">
        <v>37.658000000000001</v>
      </c>
      <c r="I353" s="202"/>
      <c r="J353" s="13"/>
      <c r="K353" s="13"/>
      <c r="L353" s="197"/>
      <c r="M353" s="203"/>
      <c r="N353" s="204"/>
      <c r="O353" s="204"/>
      <c r="P353" s="204"/>
      <c r="Q353" s="204"/>
      <c r="R353" s="204"/>
      <c r="S353" s="204"/>
      <c r="T353" s="20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9" t="s">
        <v>151</v>
      </c>
      <c r="AU353" s="199" t="s">
        <v>86</v>
      </c>
      <c r="AV353" s="13" t="s">
        <v>86</v>
      </c>
      <c r="AW353" s="13" t="s">
        <v>32</v>
      </c>
      <c r="AX353" s="13" t="s">
        <v>76</v>
      </c>
      <c r="AY353" s="199" t="s">
        <v>141</v>
      </c>
    </row>
    <row r="354" s="14" customFormat="1">
      <c r="A354" s="14"/>
      <c r="B354" s="206"/>
      <c r="C354" s="14"/>
      <c r="D354" s="198" t="s">
        <v>151</v>
      </c>
      <c r="E354" s="207" t="s">
        <v>1</v>
      </c>
      <c r="F354" s="208" t="s">
        <v>154</v>
      </c>
      <c r="G354" s="14"/>
      <c r="H354" s="209">
        <v>78.483000000000004</v>
      </c>
      <c r="I354" s="210"/>
      <c r="J354" s="14"/>
      <c r="K354" s="14"/>
      <c r="L354" s="206"/>
      <c r="M354" s="211"/>
      <c r="N354" s="212"/>
      <c r="O354" s="212"/>
      <c r="P354" s="212"/>
      <c r="Q354" s="212"/>
      <c r="R354" s="212"/>
      <c r="S354" s="212"/>
      <c r="T354" s="21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07" t="s">
        <v>151</v>
      </c>
      <c r="AU354" s="207" t="s">
        <v>86</v>
      </c>
      <c r="AV354" s="14" t="s">
        <v>149</v>
      </c>
      <c r="AW354" s="14" t="s">
        <v>32</v>
      </c>
      <c r="AX354" s="14" t="s">
        <v>84</v>
      </c>
      <c r="AY354" s="207" t="s">
        <v>141</v>
      </c>
    </row>
    <row r="355" s="2" customFormat="1" ht="16.5" customHeight="1">
      <c r="A355" s="37"/>
      <c r="B355" s="183"/>
      <c r="C355" s="184" t="s">
        <v>670</v>
      </c>
      <c r="D355" s="184" t="s">
        <v>144</v>
      </c>
      <c r="E355" s="185" t="s">
        <v>671</v>
      </c>
      <c r="F355" s="186" t="s">
        <v>672</v>
      </c>
      <c r="G355" s="187" t="s">
        <v>147</v>
      </c>
      <c r="H355" s="188">
        <v>93.167000000000002</v>
      </c>
      <c r="I355" s="189"/>
      <c r="J355" s="190">
        <f>ROUND(I355*H355,2)</f>
        <v>0</v>
      </c>
      <c r="K355" s="186" t="s">
        <v>148</v>
      </c>
      <c r="L355" s="38"/>
      <c r="M355" s="191" t="s">
        <v>1</v>
      </c>
      <c r="N355" s="192" t="s">
        <v>41</v>
      </c>
      <c r="O355" s="76"/>
      <c r="P355" s="193">
        <f>O355*H355</f>
        <v>0</v>
      </c>
      <c r="Q355" s="193">
        <v>0.00029999999999999997</v>
      </c>
      <c r="R355" s="193">
        <f>Q355*H355</f>
        <v>0.027950099999999999</v>
      </c>
      <c r="S355" s="193">
        <v>0</v>
      </c>
      <c r="T355" s="19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5" t="s">
        <v>221</v>
      </c>
      <c r="AT355" s="195" t="s">
        <v>144</v>
      </c>
      <c r="AU355" s="195" t="s">
        <v>86</v>
      </c>
      <c r="AY355" s="18" t="s">
        <v>141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8" t="s">
        <v>84</v>
      </c>
      <c r="BK355" s="196">
        <f>ROUND(I355*H355,2)</f>
        <v>0</v>
      </c>
      <c r="BL355" s="18" t="s">
        <v>221</v>
      </c>
      <c r="BM355" s="195" t="s">
        <v>673</v>
      </c>
    </row>
    <row r="356" s="13" customFormat="1">
      <c r="A356" s="13"/>
      <c r="B356" s="197"/>
      <c r="C356" s="13"/>
      <c r="D356" s="198" t="s">
        <v>151</v>
      </c>
      <c r="E356" s="199" t="s">
        <v>1</v>
      </c>
      <c r="F356" s="200" t="s">
        <v>674</v>
      </c>
      <c r="G356" s="13"/>
      <c r="H356" s="201">
        <v>1.605</v>
      </c>
      <c r="I356" s="202"/>
      <c r="J356" s="13"/>
      <c r="K356" s="13"/>
      <c r="L356" s="197"/>
      <c r="M356" s="203"/>
      <c r="N356" s="204"/>
      <c r="O356" s="204"/>
      <c r="P356" s="204"/>
      <c r="Q356" s="204"/>
      <c r="R356" s="204"/>
      <c r="S356" s="204"/>
      <c r="T356" s="20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9" t="s">
        <v>151</v>
      </c>
      <c r="AU356" s="199" t="s">
        <v>86</v>
      </c>
      <c r="AV356" s="13" t="s">
        <v>86</v>
      </c>
      <c r="AW356" s="13" t="s">
        <v>32</v>
      </c>
      <c r="AX356" s="13" t="s">
        <v>76</v>
      </c>
      <c r="AY356" s="199" t="s">
        <v>141</v>
      </c>
    </row>
    <row r="357" s="13" customFormat="1">
      <c r="A357" s="13"/>
      <c r="B357" s="197"/>
      <c r="C357" s="13"/>
      <c r="D357" s="198" t="s">
        <v>151</v>
      </c>
      <c r="E357" s="199" t="s">
        <v>1</v>
      </c>
      <c r="F357" s="200" t="s">
        <v>675</v>
      </c>
      <c r="G357" s="13"/>
      <c r="H357" s="201">
        <v>10.664</v>
      </c>
      <c r="I357" s="202"/>
      <c r="J357" s="13"/>
      <c r="K357" s="13"/>
      <c r="L357" s="197"/>
      <c r="M357" s="203"/>
      <c r="N357" s="204"/>
      <c r="O357" s="204"/>
      <c r="P357" s="204"/>
      <c r="Q357" s="204"/>
      <c r="R357" s="204"/>
      <c r="S357" s="204"/>
      <c r="T357" s="20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9" t="s">
        <v>151</v>
      </c>
      <c r="AU357" s="199" t="s">
        <v>86</v>
      </c>
      <c r="AV357" s="13" t="s">
        <v>86</v>
      </c>
      <c r="AW357" s="13" t="s">
        <v>32</v>
      </c>
      <c r="AX357" s="13" t="s">
        <v>76</v>
      </c>
      <c r="AY357" s="199" t="s">
        <v>141</v>
      </c>
    </row>
    <row r="358" s="13" customFormat="1">
      <c r="A358" s="13"/>
      <c r="B358" s="197"/>
      <c r="C358" s="13"/>
      <c r="D358" s="198" t="s">
        <v>151</v>
      </c>
      <c r="E358" s="199" t="s">
        <v>1</v>
      </c>
      <c r="F358" s="200" t="s">
        <v>676</v>
      </c>
      <c r="G358" s="13"/>
      <c r="H358" s="201">
        <v>26.719999999999999</v>
      </c>
      <c r="I358" s="202"/>
      <c r="J358" s="13"/>
      <c r="K358" s="13"/>
      <c r="L358" s="197"/>
      <c r="M358" s="203"/>
      <c r="N358" s="204"/>
      <c r="O358" s="204"/>
      <c r="P358" s="204"/>
      <c r="Q358" s="204"/>
      <c r="R358" s="204"/>
      <c r="S358" s="204"/>
      <c r="T358" s="20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9" t="s">
        <v>151</v>
      </c>
      <c r="AU358" s="199" t="s">
        <v>86</v>
      </c>
      <c r="AV358" s="13" t="s">
        <v>86</v>
      </c>
      <c r="AW358" s="13" t="s">
        <v>32</v>
      </c>
      <c r="AX358" s="13" t="s">
        <v>76</v>
      </c>
      <c r="AY358" s="199" t="s">
        <v>141</v>
      </c>
    </row>
    <row r="359" s="13" customFormat="1">
      <c r="A359" s="13"/>
      <c r="B359" s="197"/>
      <c r="C359" s="13"/>
      <c r="D359" s="198" t="s">
        <v>151</v>
      </c>
      <c r="E359" s="199" t="s">
        <v>1</v>
      </c>
      <c r="F359" s="200" t="s">
        <v>677</v>
      </c>
      <c r="G359" s="13"/>
      <c r="H359" s="201">
        <v>20.632999999999999</v>
      </c>
      <c r="I359" s="202"/>
      <c r="J359" s="13"/>
      <c r="K359" s="13"/>
      <c r="L359" s="197"/>
      <c r="M359" s="203"/>
      <c r="N359" s="204"/>
      <c r="O359" s="204"/>
      <c r="P359" s="204"/>
      <c r="Q359" s="204"/>
      <c r="R359" s="204"/>
      <c r="S359" s="204"/>
      <c r="T359" s="20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9" t="s">
        <v>151</v>
      </c>
      <c r="AU359" s="199" t="s">
        <v>86</v>
      </c>
      <c r="AV359" s="13" t="s">
        <v>86</v>
      </c>
      <c r="AW359" s="13" t="s">
        <v>32</v>
      </c>
      <c r="AX359" s="13" t="s">
        <v>76</v>
      </c>
      <c r="AY359" s="199" t="s">
        <v>141</v>
      </c>
    </row>
    <row r="360" s="13" customFormat="1">
      <c r="A360" s="13"/>
      <c r="B360" s="197"/>
      <c r="C360" s="13"/>
      <c r="D360" s="198" t="s">
        <v>151</v>
      </c>
      <c r="E360" s="199" t="s">
        <v>1</v>
      </c>
      <c r="F360" s="200" t="s">
        <v>678</v>
      </c>
      <c r="G360" s="13"/>
      <c r="H360" s="201">
        <v>17.984000000000002</v>
      </c>
      <c r="I360" s="202"/>
      <c r="J360" s="13"/>
      <c r="K360" s="13"/>
      <c r="L360" s="197"/>
      <c r="M360" s="203"/>
      <c r="N360" s="204"/>
      <c r="O360" s="204"/>
      <c r="P360" s="204"/>
      <c r="Q360" s="204"/>
      <c r="R360" s="204"/>
      <c r="S360" s="204"/>
      <c r="T360" s="20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9" t="s">
        <v>151</v>
      </c>
      <c r="AU360" s="199" t="s">
        <v>86</v>
      </c>
      <c r="AV360" s="13" t="s">
        <v>86</v>
      </c>
      <c r="AW360" s="13" t="s">
        <v>32</v>
      </c>
      <c r="AX360" s="13" t="s">
        <v>76</v>
      </c>
      <c r="AY360" s="199" t="s">
        <v>141</v>
      </c>
    </row>
    <row r="361" s="13" customFormat="1">
      <c r="A361" s="13"/>
      <c r="B361" s="197"/>
      <c r="C361" s="13"/>
      <c r="D361" s="198" t="s">
        <v>151</v>
      </c>
      <c r="E361" s="199" t="s">
        <v>1</v>
      </c>
      <c r="F361" s="200" t="s">
        <v>679</v>
      </c>
      <c r="G361" s="13"/>
      <c r="H361" s="201">
        <v>15.561</v>
      </c>
      <c r="I361" s="202"/>
      <c r="J361" s="13"/>
      <c r="K361" s="13"/>
      <c r="L361" s="197"/>
      <c r="M361" s="203"/>
      <c r="N361" s="204"/>
      <c r="O361" s="204"/>
      <c r="P361" s="204"/>
      <c r="Q361" s="204"/>
      <c r="R361" s="204"/>
      <c r="S361" s="204"/>
      <c r="T361" s="20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9" t="s">
        <v>151</v>
      </c>
      <c r="AU361" s="199" t="s">
        <v>86</v>
      </c>
      <c r="AV361" s="13" t="s">
        <v>86</v>
      </c>
      <c r="AW361" s="13" t="s">
        <v>32</v>
      </c>
      <c r="AX361" s="13" t="s">
        <v>76</v>
      </c>
      <c r="AY361" s="199" t="s">
        <v>141</v>
      </c>
    </row>
    <row r="362" s="14" customFormat="1">
      <c r="A362" s="14"/>
      <c r="B362" s="206"/>
      <c r="C362" s="14"/>
      <c r="D362" s="198" t="s">
        <v>151</v>
      </c>
      <c r="E362" s="207" t="s">
        <v>1</v>
      </c>
      <c r="F362" s="208" t="s">
        <v>154</v>
      </c>
      <c r="G362" s="14"/>
      <c r="H362" s="209">
        <v>93.167000000000002</v>
      </c>
      <c r="I362" s="210"/>
      <c r="J362" s="14"/>
      <c r="K362" s="14"/>
      <c r="L362" s="206"/>
      <c r="M362" s="211"/>
      <c r="N362" s="212"/>
      <c r="O362" s="212"/>
      <c r="P362" s="212"/>
      <c r="Q362" s="212"/>
      <c r="R362" s="212"/>
      <c r="S362" s="212"/>
      <c r="T362" s="21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7" t="s">
        <v>151</v>
      </c>
      <c r="AU362" s="207" t="s">
        <v>86</v>
      </c>
      <c r="AV362" s="14" t="s">
        <v>149</v>
      </c>
      <c r="AW362" s="14" t="s">
        <v>32</v>
      </c>
      <c r="AX362" s="14" t="s">
        <v>84</v>
      </c>
      <c r="AY362" s="207" t="s">
        <v>141</v>
      </c>
    </row>
    <row r="363" s="2" customFormat="1" ht="21.75" customHeight="1">
      <c r="A363" s="37"/>
      <c r="B363" s="183"/>
      <c r="C363" s="184" t="s">
        <v>680</v>
      </c>
      <c r="D363" s="184" t="s">
        <v>144</v>
      </c>
      <c r="E363" s="185" t="s">
        <v>681</v>
      </c>
      <c r="F363" s="186" t="s">
        <v>682</v>
      </c>
      <c r="G363" s="187" t="s">
        <v>147</v>
      </c>
      <c r="H363" s="188">
        <v>97.667000000000002</v>
      </c>
      <c r="I363" s="189"/>
      <c r="J363" s="190">
        <f>ROUND(I363*H363,2)</f>
        <v>0</v>
      </c>
      <c r="K363" s="186" t="s">
        <v>148</v>
      </c>
      <c r="L363" s="38"/>
      <c r="M363" s="191" t="s">
        <v>1</v>
      </c>
      <c r="N363" s="192" t="s">
        <v>41</v>
      </c>
      <c r="O363" s="76"/>
      <c r="P363" s="193">
        <f>O363*H363</f>
        <v>0</v>
      </c>
      <c r="Q363" s="193">
        <v>0.0060000000000000001</v>
      </c>
      <c r="R363" s="193">
        <f>Q363*H363</f>
        <v>0.58600200000000002</v>
      </c>
      <c r="S363" s="193">
        <v>0</v>
      </c>
      <c r="T363" s="194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5" t="s">
        <v>221</v>
      </c>
      <c r="AT363" s="195" t="s">
        <v>144</v>
      </c>
      <c r="AU363" s="195" t="s">
        <v>86</v>
      </c>
      <c r="AY363" s="18" t="s">
        <v>141</v>
      </c>
      <c r="BE363" s="196">
        <f>IF(N363="základní",J363,0)</f>
        <v>0</v>
      </c>
      <c r="BF363" s="196">
        <f>IF(N363="snížená",J363,0)</f>
        <v>0</v>
      </c>
      <c r="BG363" s="196">
        <f>IF(N363="zákl. přenesená",J363,0)</f>
        <v>0</v>
      </c>
      <c r="BH363" s="196">
        <f>IF(N363="sníž. přenesená",J363,0)</f>
        <v>0</v>
      </c>
      <c r="BI363" s="196">
        <f>IF(N363="nulová",J363,0)</f>
        <v>0</v>
      </c>
      <c r="BJ363" s="18" t="s">
        <v>84</v>
      </c>
      <c r="BK363" s="196">
        <f>ROUND(I363*H363,2)</f>
        <v>0</v>
      </c>
      <c r="BL363" s="18" t="s">
        <v>221</v>
      </c>
      <c r="BM363" s="195" t="s">
        <v>683</v>
      </c>
    </row>
    <row r="364" s="13" customFormat="1">
      <c r="A364" s="13"/>
      <c r="B364" s="197"/>
      <c r="C364" s="13"/>
      <c r="D364" s="198" t="s">
        <v>151</v>
      </c>
      <c r="E364" s="199" t="s">
        <v>1</v>
      </c>
      <c r="F364" s="200" t="s">
        <v>684</v>
      </c>
      <c r="G364" s="13"/>
      <c r="H364" s="201">
        <v>93.167000000000002</v>
      </c>
      <c r="I364" s="202"/>
      <c r="J364" s="13"/>
      <c r="K364" s="13"/>
      <c r="L364" s="197"/>
      <c r="M364" s="203"/>
      <c r="N364" s="204"/>
      <c r="O364" s="204"/>
      <c r="P364" s="204"/>
      <c r="Q364" s="204"/>
      <c r="R364" s="204"/>
      <c r="S364" s="204"/>
      <c r="T364" s="20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9" t="s">
        <v>151</v>
      </c>
      <c r="AU364" s="199" t="s">
        <v>86</v>
      </c>
      <c r="AV364" s="13" t="s">
        <v>86</v>
      </c>
      <c r="AW364" s="13" t="s">
        <v>32</v>
      </c>
      <c r="AX364" s="13" t="s">
        <v>76</v>
      </c>
      <c r="AY364" s="199" t="s">
        <v>141</v>
      </c>
    </row>
    <row r="365" s="13" customFormat="1">
      <c r="A365" s="13"/>
      <c r="B365" s="197"/>
      <c r="C365" s="13"/>
      <c r="D365" s="198" t="s">
        <v>151</v>
      </c>
      <c r="E365" s="199" t="s">
        <v>1</v>
      </c>
      <c r="F365" s="200" t="s">
        <v>267</v>
      </c>
      <c r="G365" s="13"/>
      <c r="H365" s="201">
        <v>4.5</v>
      </c>
      <c r="I365" s="202"/>
      <c r="J365" s="13"/>
      <c r="K365" s="13"/>
      <c r="L365" s="197"/>
      <c r="M365" s="203"/>
      <c r="N365" s="204"/>
      <c r="O365" s="204"/>
      <c r="P365" s="204"/>
      <c r="Q365" s="204"/>
      <c r="R365" s="204"/>
      <c r="S365" s="204"/>
      <c r="T365" s="20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9" t="s">
        <v>151</v>
      </c>
      <c r="AU365" s="199" t="s">
        <v>86</v>
      </c>
      <c r="AV365" s="13" t="s">
        <v>86</v>
      </c>
      <c r="AW365" s="13" t="s">
        <v>32</v>
      </c>
      <c r="AX365" s="13" t="s">
        <v>76</v>
      </c>
      <c r="AY365" s="199" t="s">
        <v>141</v>
      </c>
    </row>
    <row r="366" s="14" customFormat="1">
      <c r="A366" s="14"/>
      <c r="B366" s="206"/>
      <c r="C366" s="14"/>
      <c r="D366" s="198" t="s">
        <v>151</v>
      </c>
      <c r="E366" s="207" t="s">
        <v>1</v>
      </c>
      <c r="F366" s="208" t="s">
        <v>154</v>
      </c>
      <c r="G366" s="14"/>
      <c r="H366" s="209">
        <v>97.667000000000002</v>
      </c>
      <c r="I366" s="210"/>
      <c r="J366" s="14"/>
      <c r="K366" s="14"/>
      <c r="L366" s="206"/>
      <c r="M366" s="211"/>
      <c r="N366" s="212"/>
      <c r="O366" s="212"/>
      <c r="P366" s="212"/>
      <c r="Q366" s="212"/>
      <c r="R366" s="212"/>
      <c r="S366" s="212"/>
      <c r="T366" s="21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07" t="s">
        <v>151</v>
      </c>
      <c r="AU366" s="207" t="s">
        <v>86</v>
      </c>
      <c r="AV366" s="14" t="s">
        <v>149</v>
      </c>
      <c r="AW366" s="14" t="s">
        <v>32</v>
      </c>
      <c r="AX366" s="14" t="s">
        <v>84</v>
      </c>
      <c r="AY366" s="207" t="s">
        <v>141</v>
      </c>
    </row>
    <row r="367" s="2" customFormat="1" ht="16.5" customHeight="1">
      <c r="A367" s="37"/>
      <c r="B367" s="183"/>
      <c r="C367" s="221" t="s">
        <v>685</v>
      </c>
      <c r="D367" s="221" t="s">
        <v>308</v>
      </c>
      <c r="E367" s="222" t="s">
        <v>686</v>
      </c>
      <c r="F367" s="223" t="s">
        <v>687</v>
      </c>
      <c r="G367" s="224" t="s">
        <v>147</v>
      </c>
      <c r="H367" s="225">
        <v>107.434</v>
      </c>
      <c r="I367" s="226"/>
      <c r="J367" s="227">
        <f>ROUND(I367*H367,2)</f>
        <v>0</v>
      </c>
      <c r="K367" s="223" t="s">
        <v>148</v>
      </c>
      <c r="L367" s="228"/>
      <c r="M367" s="229" t="s">
        <v>1</v>
      </c>
      <c r="N367" s="230" t="s">
        <v>41</v>
      </c>
      <c r="O367" s="76"/>
      <c r="P367" s="193">
        <f>O367*H367</f>
        <v>0</v>
      </c>
      <c r="Q367" s="193">
        <v>0.0118</v>
      </c>
      <c r="R367" s="193">
        <f>Q367*H367</f>
        <v>1.2677212</v>
      </c>
      <c r="S367" s="193">
        <v>0</v>
      </c>
      <c r="T367" s="19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5" t="s">
        <v>307</v>
      </c>
      <c r="AT367" s="195" t="s">
        <v>308</v>
      </c>
      <c r="AU367" s="195" t="s">
        <v>86</v>
      </c>
      <c r="AY367" s="18" t="s">
        <v>141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8" t="s">
        <v>84</v>
      </c>
      <c r="BK367" s="196">
        <f>ROUND(I367*H367,2)</f>
        <v>0</v>
      </c>
      <c r="BL367" s="18" t="s">
        <v>221</v>
      </c>
      <c r="BM367" s="195" t="s">
        <v>688</v>
      </c>
    </row>
    <row r="368" s="13" customFormat="1">
      <c r="A368" s="13"/>
      <c r="B368" s="197"/>
      <c r="C368" s="13"/>
      <c r="D368" s="198" t="s">
        <v>151</v>
      </c>
      <c r="E368" s="13"/>
      <c r="F368" s="200" t="s">
        <v>689</v>
      </c>
      <c r="G368" s="13"/>
      <c r="H368" s="201">
        <v>107.434</v>
      </c>
      <c r="I368" s="202"/>
      <c r="J368" s="13"/>
      <c r="K368" s="13"/>
      <c r="L368" s="197"/>
      <c r="M368" s="203"/>
      <c r="N368" s="204"/>
      <c r="O368" s="204"/>
      <c r="P368" s="204"/>
      <c r="Q368" s="204"/>
      <c r="R368" s="204"/>
      <c r="S368" s="204"/>
      <c r="T368" s="20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9" t="s">
        <v>151</v>
      </c>
      <c r="AU368" s="199" t="s">
        <v>86</v>
      </c>
      <c r="AV368" s="13" t="s">
        <v>86</v>
      </c>
      <c r="AW368" s="13" t="s">
        <v>3</v>
      </c>
      <c r="AX368" s="13" t="s">
        <v>84</v>
      </c>
      <c r="AY368" s="199" t="s">
        <v>141</v>
      </c>
    </row>
    <row r="369" s="2" customFormat="1" ht="21.75" customHeight="1">
      <c r="A369" s="37"/>
      <c r="B369" s="183"/>
      <c r="C369" s="184" t="s">
        <v>690</v>
      </c>
      <c r="D369" s="184" t="s">
        <v>144</v>
      </c>
      <c r="E369" s="185" t="s">
        <v>691</v>
      </c>
      <c r="F369" s="186" t="s">
        <v>692</v>
      </c>
      <c r="G369" s="187" t="s">
        <v>316</v>
      </c>
      <c r="H369" s="231"/>
      <c r="I369" s="189"/>
      <c r="J369" s="190">
        <f>ROUND(I369*H369,2)</f>
        <v>0</v>
      </c>
      <c r="K369" s="186" t="s">
        <v>148</v>
      </c>
      <c r="L369" s="38"/>
      <c r="M369" s="191" t="s">
        <v>1</v>
      </c>
      <c r="N369" s="192" t="s">
        <v>41</v>
      </c>
      <c r="O369" s="76"/>
      <c r="P369" s="193">
        <f>O369*H369</f>
        <v>0</v>
      </c>
      <c r="Q369" s="193">
        <v>0</v>
      </c>
      <c r="R369" s="193">
        <f>Q369*H369</f>
        <v>0</v>
      </c>
      <c r="S369" s="193">
        <v>0</v>
      </c>
      <c r="T369" s="194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5" t="s">
        <v>221</v>
      </c>
      <c r="AT369" s="195" t="s">
        <v>144</v>
      </c>
      <c r="AU369" s="195" t="s">
        <v>86</v>
      </c>
      <c r="AY369" s="18" t="s">
        <v>141</v>
      </c>
      <c r="BE369" s="196">
        <f>IF(N369="základní",J369,0)</f>
        <v>0</v>
      </c>
      <c r="BF369" s="196">
        <f>IF(N369="snížená",J369,0)</f>
        <v>0</v>
      </c>
      <c r="BG369" s="196">
        <f>IF(N369="zákl. přenesená",J369,0)</f>
        <v>0</v>
      </c>
      <c r="BH369" s="196">
        <f>IF(N369="sníž. přenesená",J369,0)</f>
        <v>0</v>
      </c>
      <c r="BI369" s="196">
        <f>IF(N369="nulová",J369,0)</f>
        <v>0</v>
      </c>
      <c r="BJ369" s="18" t="s">
        <v>84</v>
      </c>
      <c r="BK369" s="196">
        <f>ROUND(I369*H369,2)</f>
        <v>0</v>
      </c>
      <c r="BL369" s="18" t="s">
        <v>221</v>
      </c>
      <c r="BM369" s="195" t="s">
        <v>693</v>
      </c>
    </row>
    <row r="370" s="12" customFormat="1" ht="22.8" customHeight="1">
      <c r="A370" s="12"/>
      <c r="B370" s="170"/>
      <c r="C370" s="12"/>
      <c r="D370" s="171" t="s">
        <v>75</v>
      </c>
      <c r="E370" s="181" t="s">
        <v>694</v>
      </c>
      <c r="F370" s="181" t="s">
        <v>695</v>
      </c>
      <c r="G370" s="12"/>
      <c r="H370" s="12"/>
      <c r="I370" s="173"/>
      <c r="J370" s="182">
        <f>BK370</f>
        <v>0</v>
      </c>
      <c r="K370" s="12"/>
      <c r="L370" s="170"/>
      <c r="M370" s="175"/>
      <c r="N370" s="176"/>
      <c r="O370" s="176"/>
      <c r="P370" s="177">
        <f>SUM(P371:P376)</f>
        <v>0</v>
      </c>
      <c r="Q370" s="176"/>
      <c r="R370" s="177">
        <f>SUM(R371:R376)</f>
        <v>0.27905616</v>
      </c>
      <c r="S370" s="176"/>
      <c r="T370" s="178">
        <f>SUM(T371:T376)</f>
        <v>0.032550000000000003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71" t="s">
        <v>86</v>
      </c>
      <c r="AT370" s="179" t="s">
        <v>75</v>
      </c>
      <c r="AU370" s="179" t="s">
        <v>84</v>
      </c>
      <c r="AY370" s="171" t="s">
        <v>141</v>
      </c>
      <c r="BK370" s="180">
        <f>SUM(BK371:BK376)</f>
        <v>0</v>
      </c>
    </row>
    <row r="371" s="2" customFormat="1" ht="16.5" customHeight="1">
      <c r="A371" s="37"/>
      <c r="B371" s="183"/>
      <c r="C371" s="184" t="s">
        <v>696</v>
      </c>
      <c r="D371" s="184" t="s">
        <v>144</v>
      </c>
      <c r="E371" s="185" t="s">
        <v>697</v>
      </c>
      <c r="F371" s="186" t="s">
        <v>698</v>
      </c>
      <c r="G371" s="187" t="s">
        <v>147</v>
      </c>
      <c r="H371" s="188">
        <v>105</v>
      </c>
      <c r="I371" s="189"/>
      <c r="J371" s="190">
        <f>ROUND(I371*H371,2)</f>
        <v>0</v>
      </c>
      <c r="K371" s="186" t="s">
        <v>148</v>
      </c>
      <c r="L371" s="38"/>
      <c r="M371" s="191" t="s">
        <v>1</v>
      </c>
      <c r="N371" s="192" t="s">
        <v>41</v>
      </c>
      <c r="O371" s="76"/>
      <c r="P371" s="193">
        <f>O371*H371</f>
        <v>0</v>
      </c>
      <c r="Q371" s="193">
        <v>0.001</v>
      </c>
      <c r="R371" s="193">
        <f>Q371*H371</f>
        <v>0.105</v>
      </c>
      <c r="S371" s="193">
        <v>0.00031</v>
      </c>
      <c r="T371" s="194">
        <f>S371*H371</f>
        <v>0.032550000000000003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95" t="s">
        <v>221</v>
      </c>
      <c r="AT371" s="195" t="s">
        <v>144</v>
      </c>
      <c r="AU371" s="195" t="s">
        <v>86</v>
      </c>
      <c r="AY371" s="18" t="s">
        <v>141</v>
      </c>
      <c r="BE371" s="196">
        <f>IF(N371="základní",J371,0)</f>
        <v>0</v>
      </c>
      <c r="BF371" s="196">
        <f>IF(N371="snížená",J371,0)</f>
        <v>0</v>
      </c>
      <c r="BG371" s="196">
        <f>IF(N371="zákl. přenesená",J371,0)</f>
        <v>0</v>
      </c>
      <c r="BH371" s="196">
        <f>IF(N371="sníž. přenesená",J371,0)</f>
        <v>0</v>
      </c>
      <c r="BI371" s="196">
        <f>IF(N371="nulová",J371,0)</f>
        <v>0</v>
      </c>
      <c r="BJ371" s="18" t="s">
        <v>84</v>
      </c>
      <c r="BK371" s="196">
        <f>ROUND(I371*H371,2)</f>
        <v>0</v>
      </c>
      <c r="BL371" s="18" t="s">
        <v>221</v>
      </c>
      <c r="BM371" s="195" t="s">
        <v>699</v>
      </c>
    </row>
    <row r="372" s="13" customFormat="1">
      <c r="A372" s="13"/>
      <c r="B372" s="197"/>
      <c r="C372" s="13"/>
      <c r="D372" s="198" t="s">
        <v>151</v>
      </c>
      <c r="E372" s="199" t="s">
        <v>1</v>
      </c>
      <c r="F372" s="200" t="s">
        <v>700</v>
      </c>
      <c r="G372" s="13"/>
      <c r="H372" s="201">
        <v>105</v>
      </c>
      <c r="I372" s="202"/>
      <c r="J372" s="13"/>
      <c r="K372" s="13"/>
      <c r="L372" s="197"/>
      <c r="M372" s="203"/>
      <c r="N372" s="204"/>
      <c r="O372" s="204"/>
      <c r="P372" s="204"/>
      <c r="Q372" s="204"/>
      <c r="R372" s="204"/>
      <c r="S372" s="204"/>
      <c r="T372" s="20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9" t="s">
        <v>151</v>
      </c>
      <c r="AU372" s="199" t="s">
        <v>86</v>
      </c>
      <c r="AV372" s="13" t="s">
        <v>86</v>
      </c>
      <c r="AW372" s="13" t="s">
        <v>32</v>
      </c>
      <c r="AX372" s="13" t="s">
        <v>84</v>
      </c>
      <c r="AY372" s="199" t="s">
        <v>141</v>
      </c>
    </row>
    <row r="373" s="2" customFormat="1" ht="21.75" customHeight="1">
      <c r="A373" s="37"/>
      <c r="B373" s="183"/>
      <c r="C373" s="184" t="s">
        <v>701</v>
      </c>
      <c r="D373" s="184" t="s">
        <v>144</v>
      </c>
      <c r="E373" s="185" t="s">
        <v>702</v>
      </c>
      <c r="F373" s="186" t="s">
        <v>703</v>
      </c>
      <c r="G373" s="187" t="s">
        <v>147</v>
      </c>
      <c r="H373" s="188">
        <v>362.61700000000002</v>
      </c>
      <c r="I373" s="189"/>
      <c r="J373" s="190">
        <f>ROUND(I373*H373,2)</f>
        <v>0</v>
      </c>
      <c r="K373" s="186" t="s">
        <v>148</v>
      </c>
      <c r="L373" s="38"/>
      <c r="M373" s="191" t="s">
        <v>1</v>
      </c>
      <c r="N373" s="192" t="s">
        <v>41</v>
      </c>
      <c r="O373" s="76"/>
      <c r="P373" s="193">
        <f>O373*H373</f>
        <v>0</v>
      </c>
      <c r="Q373" s="193">
        <v>0.00020000000000000001</v>
      </c>
      <c r="R373" s="193">
        <f>Q373*H373</f>
        <v>0.072523400000000002</v>
      </c>
      <c r="S373" s="193">
        <v>0</v>
      </c>
      <c r="T373" s="194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95" t="s">
        <v>221</v>
      </c>
      <c r="AT373" s="195" t="s">
        <v>144</v>
      </c>
      <c r="AU373" s="195" t="s">
        <v>86</v>
      </c>
      <c r="AY373" s="18" t="s">
        <v>141</v>
      </c>
      <c r="BE373" s="196">
        <f>IF(N373="základní",J373,0)</f>
        <v>0</v>
      </c>
      <c r="BF373" s="196">
        <f>IF(N373="snížená",J373,0)</f>
        <v>0</v>
      </c>
      <c r="BG373" s="196">
        <f>IF(N373="zákl. přenesená",J373,0)</f>
        <v>0</v>
      </c>
      <c r="BH373" s="196">
        <f>IF(N373="sníž. přenesená",J373,0)</f>
        <v>0</v>
      </c>
      <c r="BI373" s="196">
        <f>IF(N373="nulová",J373,0)</f>
        <v>0</v>
      </c>
      <c r="BJ373" s="18" t="s">
        <v>84</v>
      </c>
      <c r="BK373" s="196">
        <f>ROUND(I373*H373,2)</f>
        <v>0</v>
      </c>
      <c r="BL373" s="18" t="s">
        <v>221</v>
      </c>
      <c r="BM373" s="195" t="s">
        <v>704</v>
      </c>
    </row>
    <row r="374" s="13" customFormat="1">
      <c r="A374" s="13"/>
      <c r="B374" s="197"/>
      <c r="C374" s="13"/>
      <c r="D374" s="198" t="s">
        <v>151</v>
      </c>
      <c r="E374" s="199" t="s">
        <v>1</v>
      </c>
      <c r="F374" s="200" t="s">
        <v>705</v>
      </c>
      <c r="G374" s="13"/>
      <c r="H374" s="201">
        <v>362.61700000000002</v>
      </c>
      <c r="I374" s="202"/>
      <c r="J374" s="13"/>
      <c r="K374" s="13"/>
      <c r="L374" s="197"/>
      <c r="M374" s="203"/>
      <c r="N374" s="204"/>
      <c r="O374" s="204"/>
      <c r="P374" s="204"/>
      <c r="Q374" s="204"/>
      <c r="R374" s="204"/>
      <c r="S374" s="204"/>
      <c r="T374" s="20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9" t="s">
        <v>151</v>
      </c>
      <c r="AU374" s="199" t="s">
        <v>86</v>
      </c>
      <c r="AV374" s="13" t="s">
        <v>86</v>
      </c>
      <c r="AW374" s="13" t="s">
        <v>32</v>
      </c>
      <c r="AX374" s="13" t="s">
        <v>84</v>
      </c>
      <c r="AY374" s="199" t="s">
        <v>141</v>
      </c>
    </row>
    <row r="375" s="2" customFormat="1" ht="21.75" customHeight="1">
      <c r="A375" s="37"/>
      <c r="B375" s="183"/>
      <c r="C375" s="184" t="s">
        <v>706</v>
      </c>
      <c r="D375" s="184" t="s">
        <v>144</v>
      </c>
      <c r="E375" s="185" t="s">
        <v>707</v>
      </c>
      <c r="F375" s="186" t="s">
        <v>708</v>
      </c>
      <c r="G375" s="187" t="s">
        <v>147</v>
      </c>
      <c r="H375" s="188">
        <v>362.61700000000002</v>
      </c>
      <c r="I375" s="189"/>
      <c r="J375" s="190">
        <f>ROUND(I375*H375,2)</f>
        <v>0</v>
      </c>
      <c r="K375" s="186" t="s">
        <v>148</v>
      </c>
      <c r="L375" s="38"/>
      <c r="M375" s="191" t="s">
        <v>1</v>
      </c>
      <c r="N375" s="192" t="s">
        <v>41</v>
      </c>
      <c r="O375" s="76"/>
      <c r="P375" s="193">
        <f>O375*H375</f>
        <v>0</v>
      </c>
      <c r="Q375" s="193">
        <v>0.00027999999999999998</v>
      </c>
      <c r="R375" s="193">
        <f>Q375*H375</f>
        <v>0.10153276</v>
      </c>
      <c r="S375" s="193">
        <v>0</v>
      </c>
      <c r="T375" s="194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95" t="s">
        <v>221</v>
      </c>
      <c r="AT375" s="195" t="s">
        <v>144</v>
      </c>
      <c r="AU375" s="195" t="s">
        <v>86</v>
      </c>
      <c r="AY375" s="18" t="s">
        <v>141</v>
      </c>
      <c r="BE375" s="196">
        <f>IF(N375="základní",J375,0)</f>
        <v>0</v>
      </c>
      <c r="BF375" s="196">
        <f>IF(N375="snížená",J375,0)</f>
        <v>0</v>
      </c>
      <c r="BG375" s="196">
        <f>IF(N375="zákl. přenesená",J375,0)</f>
        <v>0</v>
      </c>
      <c r="BH375" s="196">
        <f>IF(N375="sníž. přenesená",J375,0)</f>
        <v>0</v>
      </c>
      <c r="BI375" s="196">
        <f>IF(N375="nulová",J375,0)</f>
        <v>0</v>
      </c>
      <c r="BJ375" s="18" t="s">
        <v>84</v>
      </c>
      <c r="BK375" s="196">
        <f>ROUND(I375*H375,2)</f>
        <v>0</v>
      </c>
      <c r="BL375" s="18" t="s">
        <v>221</v>
      </c>
      <c r="BM375" s="195" t="s">
        <v>709</v>
      </c>
    </row>
    <row r="376" s="13" customFormat="1">
      <c r="A376" s="13"/>
      <c r="B376" s="197"/>
      <c r="C376" s="13"/>
      <c r="D376" s="198" t="s">
        <v>151</v>
      </c>
      <c r="E376" s="199" t="s">
        <v>1</v>
      </c>
      <c r="F376" s="200" t="s">
        <v>705</v>
      </c>
      <c r="G376" s="13"/>
      <c r="H376" s="201">
        <v>362.61700000000002</v>
      </c>
      <c r="I376" s="202"/>
      <c r="J376" s="13"/>
      <c r="K376" s="13"/>
      <c r="L376" s="197"/>
      <c r="M376" s="203"/>
      <c r="N376" s="204"/>
      <c r="O376" s="204"/>
      <c r="P376" s="204"/>
      <c r="Q376" s="204"/>
      <c r="R376" s="204"/>
      <c r="S376" s="204"/>
      <c r="T376" s="20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9" t="s">
        <v>151</v>
      </c>
      <c r="AU376" s="199" t="s">
        <v>86</v>
      </c>
      <c r="AV376" s="13" t="s">
        <v>86</v>
      </c>
      <c r="AW376" s="13" t="s">
        <v>32</v>
      </c>
      <c r="AX376" s="13" t="s">
        <v>84</v>
      </c>
      <c r="AY376" s="199" t="s">
        <v>141</v>
      </c>
    </row>
    <row r="377" s="12" customFormat="1" ht="25.92" customHeight="1">
      <c r="A377" s="12"/>
      <c r="B377" s="170"/>
      <c r="C377" s="12"/>
      <c r="D377" s="171" t="s">
        <v>75</v>
      </c>
      <c r="E377" s="172" t="s">
        <v>308</v>
      </c>
      <c r="F377" s="172" t="s">
        <v>308</v>
      </c>
      <c r="G377" s="12"/>
      <c r="H377" s="12"/>
      <c r="I377" s="173"/>
      <c r="J377" s="174">
        <f>BK377</f>
        <v>0</v>
      </c>
      <c r="K377" s="12"/>
      <c r="L377" s="170"/>
      <c r="M377" s="175"/>
      <c r="N377" s="176"/>
      <c r="O377" s="176"/>
      <c r="P377" s="177">
        <f>P378+P380+P382</f>
        <v>0</v>
      </c>
      <c r="Q377" s="176"/>
      <c r="R377" s="177">
        <f>R378+R380+R382</f>
        <v>0</v>
      </c>
      <c r="S377" s="176"/>
      <c r="T377" s="178">
        <f>T378+T380+T382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171" t="s">
        <v>142</v>
      </c>
      <c r="AT377" s="179" t="s">
        <v>75</v>
      </c>
      <c r="AU377" s="179" t="s">
        <v>76</v>
      </c>
      <c r="AY377" s="171" t="s">
        <v>141</v>
      </c>
      <c r="BK377" s="180">
        <f>BK378+BK380+BK382</f>
        <v>0</v>
      </c>
    </row>
    <row r="378" s="12" customFormat="1" ht="22.8" customHeight="1">
      <c r="A378" s="12"/>
      <c r="B378" s="170"/>
      <c r="C378" s="12"/>
      <c r="D378" s="171" t="s">
        <v>75</v>
      </c>
      <c r="E378" s="181" t="s">
        <v>710</v>
      </c>
      <c r="F378" s="181" t="s">
        <v>711</v>
      </c>
      <c r="G378" s="12"/>
      <c r="H378" s="12"/>
      <c r="I378" s="173"/>
      <c r="J378" s="182">
        <f>BK378</f>
        <v>0</v>
      </c>
      <c r="K378" s="12"/>
      <c r="L378" s="170"/>
      <c r="M378" s="175"/>
      <c r="N378" s="176"/>
      <c r="O378" s="176"/>
      <c r="P378" s="177">
        <f>P379</f>
        <v>0</v>
      </c>
      <c r="Q378" s="176"/>
      <c r="R378" s="177">
        <f>R379</f>
        <v>0</v>
      </c>
      <c r="S378" s="176"/>
      <c r="T378" s="178">
        <f>T379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171" t="s">
        <v>142</v>
      </c>
      <c r="AT378" s="179" t="s">
        <v>75</v>
      </c>
      <c r="AU378" s="179" t="s">
        <v>84</v>
      </c>
      <c r="AY378" s="171" t="s">
        <v>141</v>
      </c>
      <c r="BK378" s="180">
        <f>BK379</f>
        <v>0</v>
      </c>
    </row>
    <row r="379" s="2" customFormat="1" ht="16.5" customHeight="1">
      <c r="A379" s="37"/>
      <c r="B379" s="183"/>
      <c r="C379" s="184" t="s">
        <v>712</v>
      </c>
      <c r="D379" s="184" t="s">
        <v>144</v>
      </c>
      <c r="E379" s="185" t="s">
        <v>713</v>
      </c>
      <c r="F379" s="186" t="s">
        <v>714</v>
      </c>
      <c r="G379" s="187" t="s">
        <v>359</v>
      </c>
      <c r="H379" s="188">
        <v>1</v>
      </c>
      <c r="I379" s="189"/>
      <c r="J379" s="190">
        <f>ROUND(I379*H379,2)</f>
        <v>0</v>
      </c>
      <c r="K379" s="186" t="s">
        <v>1</v>
      </c>
      <c r="L379" s="38"/>
      <c r="M379" s="191" t="s">
        <v>1</v>
      </c>
      <c r="N379" s="192" t="s">
        <v>41</v>
      </c>
      <c r="O379" s="76"/>
      <c r="P379" s="193">
        <f>O379*H379</f>
        <v>0</v>
      </c>
      <c r="Q379" s="193">
        <v>0</v>
      </c>
      <c r="R379" s="193">
        <f>Q379*H379</f>
        <v>0</v>
      </c>
      <c r="S379" s="193">
        <v>0</v>
      </c>
      <c r="T379" s="19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5" t="s">
        <v>481</v>
      </c>
      <c r="AT379" s="195" t="s">
        <v>144</v>
      </c>
      <c r="AU379" s="195" t="s">
        <v>86</v>
      </c>
      <c r="AY379" s="18" t="s">
        <v>141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8" t="s">
        <v>84</v>
      </c>
      <c r="BK379" s="196">
        <f>ROUND(I379*H379,2)</f>
        <v>0</v>
      </c>
      <c r="BL379" s="18" t="s">
        <v>481</v>
      </c>
      <c r="BM379" s="195" t="s">
        <v>715</v>
      </c>
    </row>
    <row r="380" s="12" customFormat="1" ht="22.8" customHeight="1">
      <c r="A380" s="12"/>
      <c r="B380" s="170"/>
      <c r="C380" s="12"/>
      <c r="D380" s="171" t="s">
        <v>75</v>
      </c>
      <c r="E380" s="181" t="s">
        <v>716</v>
      </c>
      <c r="F380" s="181" t="s">
        <v>717</v>
      </c>
      <c r="G380" s="12"/>
      <c r="H380" s="12"/>
      <c r="I380" s="173"/>
      <c r="J380" s="182">
        <f>BK380</f>
        <v>0</v>
      </c>
      <c r="K380" s="12"/>
      <c r="L380" s="170"/>
      <c r="M380" s="175"/>
      <c r="N380" s="176"/>
      <c r="O380" s="176"/>
      <c r="P380" s="177">
        <f>P381</f>
        <v>0</v>
      </c>
      <c r="Q380" s="176"/>
      <c r="R380" s="177">
        <f>R381</f>
        <v>0</v>
      </c>
      <c r="S380" s="176"/>
      <c r="T380" s="178">
        <f>T381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171" t="s">
        <v>142</v>
      </c>
      <c r="AT380" s="179" t="s">
        <v>75</v>
      </c>
      <c r="AU380" s="179" t="s">
        <v>84</v>
      </c>
      <c r="AY380" s="171" t="s">
        <v>141</v>
      </c>
      <c r="BK380" s="180">
        <f>BK381</f>
        <v>0</v>
      </c>
    </row>
    <row r="381" s="2" customFormat="1" ht="16.5" customHeight="1">
      <c r="A381" s="37"/>
      <c r="B381" s="183"/>
      <c r="C381" s="184" t="s">
        <v>718</v>
      </c>
      <c r="D381" s="184" t="s">
        <v>144</v>
      </c>
      <c r="E381" s="185" t="s">
        <v>719</v>
      </c>
      <c r="F381" s="186" t="s">
        <v>720</v>
      </c>
      <c r="G381" s="187" t="s">
        <v>359</v>
      </c>
      <c r="H381" s="188">
        <v>1</v>
      </c>
      <c r="I381" s="189"/>
      <c r="J381" s="190">
        <f>ROUND(I381*H381,2)</f>
        <v>0</v>
      </c>
      <c r="K381" s="186" t="s">
        <v>1</v>
      </c>
      <c r="L381" s="38"/>
      <c r="M381" s="191" t="s">
        <v>1</v>
      </c>
      <c r="N381" s="192" t="s">
        <v>41</v>
      </c>
      <c r="O381" s="76"/>
      <c r="P381" s="193">
        <f>O381*H381</f>
        <v>0</v>
      </c>
      <c r="Q381" s="193">
        <v>0</v>
      </c>
      <c r="R381" s="193">
        <f>Q381*H381</f>
        <v>0</v>
      </c>
      <c r="S381" s="193">
        <v>0</v>
      </c>
      <c r="T381" s="194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5" t="s">
        <v>481</v>
      </c>
      <c r="AT381" s="195" t="s">
        <v>144</v>
      </c>
      <c r="AU381" s="195" t="s">
        <v>86</v>
      </c>
      <c r="AY381" s="18" t="s">
        <v>141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8" t="s">
        <v>84</v>
      </c>
      <c r="BK381" s="196">
        <f>ROUND(I381*H381,2)</f>
        <v>0</v>
      </c>
      <c r="BL381" s="18" t="s">
        <v>481</v>
      </c>
      <c r="BM381" s="195" t="s">
        <v>721</v>
      </c>
    </row>
    <row r="382" s="12" customFormat="1" ht="22.8" customHeight="1">
      <c r="A382" s="12"/>
      <c r="B382" s="170"/>
      <c r="C382" s="12"/>
      <c r="D382" s="171" t="s">
        <v>75</v>
      </c>
      <c r="E382" s="181" t="s">
        <v>722</v>
      </c>
      <c r="F382" s="181" t="s">
        <v>723</v>
      </c>
      <c r="G382" s="12"/>
      <c r="H382" s="12"/>
      <c r="I382" s="173"/>
      <c r="J382" s="182">
        <f>BK382</f>
        <v>0</v>
      </c>
      <c r="K382" s="12"/>
      <c r="L382" s="170"/>
      <c r="M382" s="175"/>
      <c r="N382" s="176"/>
      <c r="O382" s="176"/>
      <c r="P382" s="177">
        <f>P383</f>
        <v>0</v>
      </c>
      <c r="Q382" s="176"/>
      <c r="R382" s="177">
        <f>R383</f>
        <v>0</v>
      </c>
      <c r="S382" s="176"/>
      <c r="T382" s="178">
        <f>T383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71" t="s">
        <v>142</v>
      </c>
      <c r="AT382" s="179" t="s">
        <v>75</v>
      </c>
      <c r="AU382" s="179" t="s">
        <v>84</v>
      </c>
      <c r="AY382" s="171" t="s">
        <v>141</v>
      </c>
      <c r="BK382" s="180">
        <f>BK383</f>
        <v>0</v>
      </c>
    </row>
    <row r="383" s="2" customFormat="1" ht="16.5" customHeight="1">
      <c r="A383" s="37"/>
      <c r="B383" s="183"/>
      <c r="C383" s="184" t="s">
        <v>724</v>
      </c>
      <c r="D383" s="184" t="s">
        <v>144</v>
      </c>
      <c r="E383" s="185" t="s">
        <v>725</v>
      </c>
      <c r="F383" s="186" t="s">
        <v>726</v>
      </c>
      <c r="G383" s="187" t="s">
        <v>359</v>
      </c>
      <c r="H383" s="188">
        <v>1</v>
      </c>
      <c r="I383" s="189"/>
      <c r="J383" s="190">
        <f>ROUND(I383*H383,2)</f>
        <v>0</v>
      </c>
      <c r="K383" s="186" t="s">
        <v>1</v>
      </c>
      <c r="L383" s="38"/>
      <c r="M383" s="191" t="s">
        <v>1</v>
      </c>
      <c r="N383" s="192" t="s">
        <v>41</v>
      </c>
      <c r="O383" s="76"/>
      <c r="P383" s="193">
        <f>O383*H383</f>
        <v>0</v>
      </c>
      <c r="Q383" s="193">
        <v>0</v>
      </c>
      <c r="R383" s="193">
        <f>Q383*H383</f>
        <v>0</v>
      </c>
      <c r="S383" s="193">
        <v>0</v>
      </c>
      <c r="T383" s="194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95" t="s">
        <v>481</v>
      </c>
      <c r="AT383" s="195" t="s">
        <v>144</v>
      </c>
      <c r="AU383" s="195" t="s">
        <v>86</v>
      </c>
      <c r="AY383" s="18" t="s">
        <v>141</v>
      </c>
      <c r="BE383" s="196">
        <f>IF(N383="základní",J383,0)</f>
        <v>0</v>
      </c>
      <c r="BF383" s="196">
        <f>IF(N383="snížená",J383,0)</f>
        <v>0</v>
      </c>
      <c r="BG383" s="196">
        <f>IF(N383="zákl. přenesená",J383,0)</f>
        <v>0</v>
      </c>
      <c r="BH383" s="196">
        <f>IF(N383="sníž. přenesená",J383,0)</f>
        <v>0</v>
      </c>
      <c r="BI383" s="196">
        <f>IF(N383="nulová",J383,0)</f>
        <v>0</v>
      </c>
      <c r="BJ383" s="18" t="s">
        <v>84</v>
      </c>
      <c r="BK383" s="196">
        <f>ROUND(I383*H383,2)</f>
        <v>0</v>
      </c>
      <c r="BL383" s="18" t="s">
        <v>481</v>
      </c>
      <c r="BM383" s="195" t="s">
        <v>727</v>
      </c>
    </row>
    <row r="384" s="12" customFormat="1" ht="25.92" customHeight="1">
      <c r="A384" s="12"/>
      <c r="B384" s="170"/>
      <c r="C384" s="12"/>
      <c r="D384" s="171" t="s">
        <v>75</v>
      </c>
      <c r="E384" s="172" t="s">
        <v>728</v>
      </c>
      <c r="F384" s="172" t="s">
        <v>729</v>
      </c>
      <c r="G384" s="12"/>
      <c r="H384" s="12"/>
      <c r="I384" s="173"/>
      <c r="J384" s="174">
        <f>BK384</f>
        <v>0</v>
      </c>
      <c r="K384" s="12"/>
      <c r="L384" s="170"/>
      <c r="M384" s="175"/>
      <c r="N384" s="176"/>
      <c r="O384" s="176"/>
      <c r="P384" s="177">
        <f>SUM(P385:P387)</f>
        <v>0</v>
      </c>
      <c r="Q384" s="176"/>
      <c r="R384" s="177">
        <f>SUM(R385:R387)</f>
        <v>0</v>
      </c>
      <c r="S384" s="176"/>
      <c r="T384" s="178">
        <f>SUM(T385:T387)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71" t="s">
        <v>149</v>
      </c>
      <c r="AT384" s="179" t="s">
        <v>75</v>
      </c>
      <c r="AU384" s="179" t="s">
        <v>76</v>
      </c>
      <c r="AY384" s="171" t="s">
        <v>141</v>
      </c>
      <c r="BK384" s="180">
        <f>SUM(BK385:BK387)</f>
        <v>0</v>
      </c>
    </row>
    <row r="385" s="2" customFormat="1" ht="21.75" customHeight="1">
      <c r="A385" s="37"/>
      <c r="B385" s="183"/>
      <c r="C385" s="184" t="s">
        <v>730</v>
      </c>
      <c r="D385" s="184" t="s">
        <v>144</v>
      </c>
      <c r="E385" s="185" t="s">
        <v>731</v>
      </c>
      <c r="F385" s="186" t="s">
        <v>732</v>
      </c>
      <c r="G385" s="187" t="s">
        <v>733</v>
      </c>
      <c r="H385" s="188">
        <v>80</v>
      </c>
      <c r="I385" s="189"/>
      <c r="J385" s="190">
        <f>ROUND(I385*H385,2)</f>
        <v>0</v>
      </c>
      <c r="K385" s="186" t="s">
        <v>148</v>
      </c>
      <c r="L385" s="38"/>
      <c r="M385" s="191" t="s">
        <v>1</v>
      </c>
      <c r="N385" s="192" t="s">
        <v>41</v>
      </c>
      <c r="O385" s="76"/>
      <c r="P385" s="193">
        <f>O385*H385</f>
        <v>0</v>
      </c>
      <c r="Q385" s="193">
        <v>0</v>
      </c>
      <c r="R385" s="193">
        <f>Q385*H385</f>
        <v>0</v>
      </c>
      <c r="S385" s="193">
        <v>0</v>
      </c>
      <c r="T385" s="194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95" t="s">
        <v>734</v>
      </c>
      <c r="AT385" s="195" t="s">
        <v>144</v>
      </c>
      <c r="AU385" s="195" t="s">
        <v>84</v>
      </c>
      <c r="AY385" s="18" t="s">
        <v>141</v>
      </c>
      <c r="BE385" s="196">
        <f>IF(N385="základní",J385,0)</f>
        <v>0</v>
      </c>
      <c r="BF385" s="196">
        <f>IF(N385="snížená",J385,0)</f>
        <v>0</v>
      </c>
      <c r="BG385" s="196">
        <f>IF(N385="zákl. přenesená",J385,0)</f>
        <v>0</v>
      </c>
      <c r="BH385" s="196">
        <f>IF(N385="sníž. přenesená",J385,0)</f>
        <v>0</v>
      </c>
      <c r="BI385" s="196">
        <f>IF(N385="nulová",J385,0)</f>
        <v>0</v>
      </c>
      <c r="BJ385" s="18" t="s">
        <v>84</v>
      </c>
      <c r="BK385" s="196">
        <f>ROUND(I385*H385,2)</f>
        <v>0</v>
      </c>
      <c r="BL385" s="18" t="s">
        <v>734</v>
      </c>
      <c r="BM385" s="195" t="s">
        <v>735</v>
      </c>
    </row>
    <row r="386" s="2" customFormat="1" ht="21.75" customHeight="1">
      <c r="A386" s="37"/>
      <c r="B386" s="183"/>
      <c r="C386" s="184" t="s">
        <v>736</v>
      </c>
      <c r="D386" s="184" t="s">
        <v>144</v>
      </c>
      <c r="E386" s="185" t="s">
        <v>737</v>
      </c>
      <c r="F386" s="186" t="s">
        <v>738</v>
      </c>
      <c r="G386" s="187" t="s">
        <v>733</v>
      </c>
      <c r="H386" s="188">
        <v>160</v>
      </c>
      <c r="I386" s="189"/>
      <c r="J386" s="190">
        <f>ROUND(I386*H386,2)</f>
        <v>0</v>
      </c>
      <c r="K386" s="186" t="s">
        <v>148</v>
      </c>
      <c r="L386" s="38"/>
      <c r="M386" s="191" t="s">
        <v>1</v>
      </c>
      <c r="N386" s="192" t="s">
        <v>41</v>
      </c>
      <c r="O386" s="76"/>
      <c r="P386" s="193">
        <f>O386*H386</f>
        <v>0</v>
      </c>
      <c r="Q386" s="193">
        <v>0</v>
      </c>
      <c r="R386" s="193">
        <f>Q386*H386</f>
        <v>0</v>
      </c>
      <c r="S386" s="193">
        <v>0</v>
      </c>
      <c r="T386" s="19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5" t="s">
        <v>734</v>
      </c>
      <c r="AT386" s="195" t="s">
        <v>144</v>
      </c>
      <c r="AU386" s="195" t="s">
        <v>84</v>
      </c>
      <c r="AY386" s="18" t="s">
        <v>141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8" t="s">
        <v>84</v>
      </c>
      <c r="BK386" s="196">
        <f>ROUND(I386*H386,2)</f>
        <v>0</v>
      </c>
      <c r="BL386" s="18" t="s">
        <v>734</v>
      </c>
      <c r="BM386" s="195" t="s">
        <v>739</v>
      </c>
    </row>
    <row r="387" s="13" customFormat="1">
      <c r="A387" s="13"/>
      <c r="B387" s="197"/>
      <c r="C387" s="13"/>
      <c r="D387" s="198" t="s">
        <v>151</v>
      </c>
      <c r="E387" s="199" t="s">
        <v>1</v>
      </c>
      <c r="F387" s="200" t="s">
        <v>740</v>
      </c>
      <c r="G387" s="13"/>
      <c r="H387" s="201">
        <v>160</v>
      </c>
      <c r="I387" s="202"/>
      <c r="J387" s="13"/>
      <c r="K387" s="13"/>
      <c r="L387" s="197"/>
      <c r="M387" s="203"/>
      <c r="N387" s="204"/>
      <c r="O387" s="204"/>
      <c r="P387" s="204"/>
      <c r="Q387" s="204"/>
      <c r="R387" s="204"/>
      <c r="S387" s="204"/>
      <c r="T387" s="20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9" t="s">
        <v>151</v>
      </c>
      <c r="AU387" s="199" t="s">
        <v>84</v>
      </c>
      <c r="AV387" s="13" t="s">
        <v>86</v>
      </c>
      <c r="AW387" s="13" t="s">
        <v>32</v>
      </c>
      <c r="AX387" s="13" t="s">
        <v>84</v>
      </c>
      <c r="AY387" s="199" t="s">
        <v>141</v>
      </c>
    </row>
    <row r="388" s="12" customFormat="1" ht="25.92" customHeight="1">
      <c r="A388" s="12"/>
      <c r="B388" s="170"/>
      <c r="C388" s="12"/>
      <c r="D388" s="171" t="s">
        <v>75</v>
      </c>
      <c r="E388" s="172" t="s">
        <v>741</v>
      </c>
      <c r="F388" s="172" t="s">
        <v>742</v>
      </c>
      <c r="G388" s="12"/>
      <c r="H388" s="12"/>
      <c r="I388" s="173"/>
      <c r="J388" s="174">
        <f>BK388</f>
        <v>0</v>
      </c>
      <c r="K388" s="12"/>
      <c r="L388" s="170"/>
      <c r="M388" s="175"/>
      <c r="N388" s="176"/>
      <c r="O388" s="176"/>
      <c r="P388" s="177">
        <f>P389+P393+P400+P404+P406</f>
        <v>0</v>
      </c>
      <c r="Q388" s="176"/>
      <c r="R388" s="177">
        <f>R389+R393+R400+R404+R406</f>
        <v>0</v>
      </c>
      <c r="S388" s="176"/>
      <c r="T388" s="178">
        <f>T389+T393+T400+T404+T406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71" t="s">
        <v>168</v>
      </c>
      <c r="AT388" s="179" t="s">
        <v>75</v>
      </c>
      <c r="AU388" s="179" t="s">
        <v>76</v>
      </c>
      <c r="AY388" s="171" t="s">
        <v>141</v>
      </c>
      <c r="BK388" s="180">
        <f>BK389+BK393+BK400+BK404+BK406</f>
        <v>0</v>
      </c>
    </row>
    <row r="389" s="12" customFormat="1" ht="22.8" customHeight="1">
      <c r="A389" s="12"/>
      <c r="B389" s="170"/>
      <c r="C389" s="12"/>
      <c r="D389" s="171" t="s">
        <v>75</v>
      </c>
      <c r="E389" s="181" t="s">
        <v>743</v>
      </c>
      <c r="F389" s="181" t="s">
        <v>744</v>
      </c>
      <c r="G389" s="12"/>
      <c r="H389" s="12"/>
      <c r="I389" s="173"/>
      <c r="J389" s="182">
        <f>BK389</f>
        <v>0</v>
      </c>
      <c r="K389" s="12"/>
      <c r="L389" s="170"/>
      <c r="M389" s="175"/>
      <c r="N389" s="176"/>
      <c r="O389" s="176"/>
      <c r="P389" s="177">
        <f>SUM(P390:P392)</f>
        <v>0</v>
      </c>
      <c r="Q389" s="176"/>
      <c r="R389" s="177">
        <f>SUM(R390:R392)</f>
        <v>0</v>
      </c>
      <c r="S389" s="176"/>
      <c r="T389" s="178">
        <f>SUM(T390:T392)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171" t="s">
        <v>168</v>
      </c>
      <c r="AT389" s="179" t="s">
        <v>75</v>
      </c>
      <c r="AU389" s="179" t="s">
        <v>84</v>
      </c>
      <c r="AY389" s="171" t="s">
        <v>141</v>
      </c>
      <c r="BK389" s="180">
        <f>SUM(BK390:BK392)</f>
        <v>0</v>
      </c>
    </row>
    <row r="390" s="2" customFormat="1" ht="21.75" customHeight="1">
      <c r="A390" s="37"/>
      <c r="B390" s="183"/>
      <c r="C390" s="184" t="s">
        <v>745</v>
      </c>
      <c r="D390" s="184" t="s">
        <v>144</v>
      </c>
      <c r="E390" s="185" t="s">
        <v>746</v>
      </c>
      <c r="F390" s="186" t="s">
        <v>747</v>
      </c>
      <c r="G390" s="187" t="s">
        <v>748</v>
      </c>
      <c r="H390" s="188">
        <v>1</v>
      </c>
      <c r="I390" s="189"/>
      <c r="J390" s="190">
        <f>ROUND(I390*H390,2)</f>
        <v>0</v>
      </c>
      <c r="K390" s="186" t="s">
        <v>148</v>
      </c>
      <c r="L390" s="38"/>
      <c r="M390" s="191" t="s">
        <v>1</v>
      </c>
      <c r="N390" s="192" t="s">
        <v>41</v>
      </c>
      <c r="O390" s="76"/>
      <c r="P390" s="193">
        <f>O390*H390</f>
        <v>0</v>
      </c>
      <c r="Q390" s="193">
        <v>0</v>
      </c>
      <c r="R390" s="193">
        <f>Q390*H390</f>
        <v>0</v>
      </c>
      <c r="S390" s="193">
        <v>0</v>
      </c>
      <c r="T390" s="194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95" t="s">
        <v>749</v>
      </c>
      <c r="AT390" s="195" t="s">
        <v>144</v>
      </c>
      <c r="AU390" s="195" t="s">
        <v>86</v>
      </c>
      <c r="AY390" s="18" t="s">
        <v>141</v>
      </c>
      <c r="BE390" s="196">
        <f>IF(N390="základní",J390,0)</f>
        <v>0</v>
      </c>
      <c r="BF390" s="196">
        <f>IF(N390="snížená",J390,0)</f>
        <v>0</v>
      </c>
      <c r="BG390" s="196">
        <f>IF(N390="zákl. přenesená",J390,0)</f>
        <v>0</v>
      </c>
      <c r="BH390" s="196">
        <f>IF(N390="sníž. přenesená",J390,0)</f>
        <v>0</v>
      </c>
      <c r="BI390" s="196">
        <f>IF(N390="nulová",J390,0)</f>
        <v>0</v>
      </c>
      <c r="BJ390" s="18" t="s">
        <v>84</v>
      </c>
      <c r="BK390" s="196">
        <f>ROUND(I390*H390,2)</f>
        <v>0</v>
      </c>
      <c r="BL390" s="18" t="s">
        <v>749</v>
      </c>
      <c r="BM390" s="195" t="s">
        <v>750</v>
      </c>
    </row>
    <row r="391" s="13" customFormat="1">
      <c r="A391" s="13"/>
      <c r="B391" s="197"/>
      <c r="C391" s="13"/>
      <c r="D391" s="198" t="s">
        <v>151</v>
      </c>
      <c r="E391" s="199" t="s">
        <v>1</v>
      </c>
      <c r="F391" s="200" t="s">
        <v>84</v>
      </c>
      <c r="G391" s="13"/>
      <c r="H391" s="201">
        <v>1</v>
      </c>
      <c r="I391" s="202"/>
      <c r="J391" s="13"/>
      <c r="K391" s="13"/>
      <c r="L391" s="197"/>
      <c r="M391" s="203"/>
      <c r="N391" s="204"/>
      <c r="O391" s="204"/>
      <c r="P391" s="204"/>
      <c r="Q391" s="204"/>
      <c r="R391" s="204"/>
      <c r="S391" s="204"/>
      <c r="T391" s="20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9" t="s">
        <v>151</v>
      </c>
      <c r="AU391" s="199" t="s">
        <v>86</v>
      </c>
      <c r="AV391" s="13" t="s">
        <v>86</v>
      </c>
      <c r="AW391" s="13" t="s">
        <v>32</v>
      </c>
      <c r="AX391" s="13" t="s">
        <v>84</v>
      </c>
      <c r="AY391" s="199" t="s">
        <v>141</v>
      </c>
    </row>
    <row r="392" s="2" customFormat="1" ht="16.5" customHeight="1">
      <c r="A392" s="37"/>
      <c r="B392" s="183"/>
      <c r="C392" s="184" t="s">
        <v>751</v>
      </c>
      <c r="D392" s="184" t="s">
        <v>144</v>
      </c>
      <c r="E392" s="185" t="s">
        <v>752</v>
      </c>
      <c r="F392" s="186" t="s">
        <v>753</v>
      </c>
      <c r="G392" s="187" t="s">
        <v>748</v>
      </c>
      <c r="H392" s="188">
        <v>1</v>
      </c>
      <c r="I392" s="189"/>
      <c r="J392" s="190">
        <f>ROUND(I392*H392,2)</f>
        <v>0</v>
      </c>
      <c r="K392" s="186" t="s">
        <v>148</v>
      </c>
      <c r="L392" s="38"/>
      <c r="M392" s="191" t="s">
        <v>1</v>
      </c>
      <c r="N392" s="192" t="s">
        <v>41</v>
      </c>
      <c r="O392" s="76"/>
      <c r="P392" s="193">
        <f>O392*H392</f>
        <v>0</v>
      </c>
      <c r="Q392" s="193">
        <v>0</v>
      </c>
      <c r="R392" s="193">
        <f>Q392*H392</f>
        <v>0</v>
      </c>
      <c r="S392" s="193">
        <v>0</v>
      </c>
      <c r="T392" s="194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95" t="s">
        <v>749</v>
      </c>
      <c r="AT392" s="195" t="s">
        <v>144</v>
      </c>
      <c r="AU392" s="195" t="s">
        <v>86</v>
      </c>
      <c r="AY392" s="18" t="s">
        <v>141</v>
      </c>
      <c r="BE392" s="196">
        <f>IF(N392="základní",J392,0)</f>
        <v>0</v>
      </c>
      <c r="BF392" s="196">
        <f>IF(N392="snížená",J392,0)</f>
        <v>0</v>
      </c>
      <c r="BG392" s="196">
        <f>IF(N392="zákl. přenesená",J392,0)</f>
        <v>0</v>
      </c>
      <c r="BH392" s="196">
        <f>IF(N392="sníž. přenesená",J392,0)</f>
        <v>0</v>
      </c>
      <c r="BI392" s="196">
        <f>IF(N392="nulová",J392,0)</f>
        <v>0</v>
      </c>
      <c r="BJ392" s="18" t="s">
        <v>84</v>
      </c>
      <c r="BK392" s="196">
        <f>ROUND(I392*H392,2)</f>
        <v>0</v>
      </c>
      <c r="BL392" s="18" t="s">
        <v>749</v>
      </c>
      <c r="BM392" s="195" t="s">
        <v>754</v>
      </c>
    </row>
    <row r="393" s="12" customFormat="1" ht="22.8" customHeight="1">
      <c r="A393" s="12"/>
      <c r="B393" s="170"/>
      <c r="C393" s="12"/>
      <c r="D393" s="171" t="s">
        <v>75</v>
      </c>
      <c r="E393" s="181" t="s">
        <v>755</v>
      </c>
      <c r="F393" s="181" t="s">
        <v>756</v>
      </c>
      <c r="G393" s="12"/>
      <c r="H393" s="12"/>
      <c r="I393" s="173"/>
      <c r="J393" s="182">
        <f>BK393</f>
        <v>0</v>
      </c>
      <c r="K393" s="12"/>
      <c r="L393" s="170"/>
      <c r="M393" s="175"/>
      <c r="N393" s="176"/>
      <c r="O393" s="176"/>
      <c r="P393" s="177">
        <f>SUM(P394:P399)</f>
        <v>0</v>
      </c>
      <c r="Q393" s="176"/>
      <c r="R393" s="177">
        <f>SUM(R394:R399)</f>
        <v>0</v>
      </c>
      <c r="S393" s="176"/>
      <c r="T393" s="178">
        <f>SUM(T394:T399)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171" t="s">
        <v>168</v>
      </c>
      <c r="AT393" s="179" t="s">
        <v>75</v>
      </c>
      <c r="AU393" s="179" t="s">
        <v>84</v>
      </c>
      <c r="AY393" s="171" t="s">
        <v>141</v>
      </c>
      <c r="BK393" s="180">
        <f>SUM(BK394:BK399)</f>
        <v>0</v>
      </c>
    </row>
    <row r="394" s="2" customFormat="1" ht="21.75" customHeight="1">
      <c r="A394" s="37"/>
      <c r="B394" s="183"/>
      <c r="C394" s="184" t="s">
        <v>757</v>
      </c>
      <c r="D394" s="184" t="s">
        <v>144</v>
      </c>
      <c r="E394" s="185" t="s">
        <v>758</v>
      </c>
      <c r="F394" s="186" t="s">
        <v>759</v>
      </c>
      <c r="G394" s="187" t="s">
        <v>748</v>
      </c>
      <c r="H394" s="188">
        <v>4</v>
      </c>
      <c r="I394" s="189"/>
      <c r="J394" s="190">
        <f>ROUND(I394*H394,2)</f>
        <v>0</v>
      </c>
      <c r="K394" s="186" t="s">
        <v>148</v>
      </c>
      <c r="L394" s="38"/>
      <c r="M394" s="191" t="s">
        <v>1</v>
      </c>
      <c r="N394" s="192" t="s">
        <v>41</v>
      </c>
      <c r="O394" s="76"/>
      <c r="P394" s="193">
        <f>O394*H394</f>
        <v>0</v>
      </c>
      <c r="Q394" s="193">
        <v>0</v>
      </c>
      <c r="R394" s="193">
        <f>Q394*H394</f>
        <v>0</v>
      </c>
      <c r="S394" s="193">
        <v>0</v>
      </c>
      <c r="T394" s="194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95" t="s">
        <v>749</v>
      </c>
      <c r="AT394" s="195" t="s">
        <v>144</v>
      </c>
      <c r="AU394" s="195" t="s">
        <v>86</v>
      </c>
      <c r="AY394" s="18" t="s">
        <v>141</v>
      </c>
      <c r="BE394" s="196">
        <f>IF(N394="základní",J394,0)</f>
        <v>0</v>
      </c>
      <c r="BF394" s="196">
        <f>IF(N394="snížená",J394,0)</f>
        <v>0</v>
      </c>
      <c r="BG394" s="196">
        <f>IF(N394="zákl. přenesená",J394,0)</f>
        <v>0</v>
      </c>
      <c r="BH394" s="196">
        <f>IF(N394="sníž. přenesená",J394,0)</f>
        <v>0</v>
      </c>
      <c r="BI394" s="196">
        <f>IF(N394="nulová",J394,0)</f>
        <v>0</v>
      </c>
      <c r="BJ394" s="18" t="s">
        <v>84</v>
      </c>
      <c r="BK394" s="196">
        <f>ROUND(I394*H394,2)</f>
        <v>0</v>
      </c>
      <c r="BL394" s="18" t="s">
        <v>749</v>
      </c>
      <c r="BM394" s="195" t="s">
        <v>760</v>
      </c>
    </row>
    <row r="395" s="13" customFormat="1">
      <c r="A395" s="13"/>
      <c r="B395" s="197"/>
      <c r="C395" s="13"/>
      <c r="D395" s="198" t="s">
        <v>151</v>
      </c>
      <c r="E395" s="199" t="s">
        <v>1</v>
      </c>
      <c r="F395" s="200" t="s">
        <v>149</v>
      </c>
      <c r="G395" s="13"/>
      <c r="H395" s="201">
        <v>4</v>
      </c>
      <c r="I395" s="202"/>
      <c r="J395" s="13"/>
      <c r="K395" s="13"/>
      <c r="L395" s="197"/>
      <c r="M395" s="203"/>
      <c r="N395" s="204"/>
      <c r="O395" s="204"/>
      <c r="P395" s="204"/>
      <c r="Q395" s="204"/>
      <c r="R395" s="204"/>
      <c r="S395" s="204"/>
      <c r="T395" s="20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9" t="s">
        <v>151</v>
      </c>
      <c r="AU395" s="199" t="s">
        <v>86</v>
      </c>
      <c r="AV395" s="13" t="s">
        <v>86</v>
      </c>
      <c r="AW395" s="13" t="s">
        <v>32</v>
      </c>
      <c r="AX395" s="13" t="s">
        <v>84</v>
      </c>
      <c r="AY395" s="199" t="s">
        <v>141</v>
      </c>
    </row>
    <row r="396" s="2" customFormat="1" ht="21.75" customHeight="1">
      <c r="A396" s="37"/>
      <c r="B396" s="183"/>
      <c r="C396" s="184" t="s">
        <v>761</v>
      </c>
      <c r="D396" s="184" t="s">
        <v>144</v>
      </c>
      <c r="E396" s="185" t="s">
        <v>762</v>
      </c>
      <c r="F396" s="186" t="s">
        <v>763</v>
      </c>
      <c r="G396" s="187" t="s">
        <v>748</v>
      </c>
      <c r="H396" s="188">
        <v>1</v>
      </c>
      <c r="I396" s="189"/>
      <c r="J396" s="190">
        <f>ROUND(I396*H396,2)</f>
        <v>0</v>
      </c>
      <c r="K396" s="186" t="s">
        <v>148</v>
      </c>
      <c r="L396" s="38"/>
      <c r="M396" s="191" t="s">
        <v>1</v>
      </c>
      <c r="N396" s="192" t="s">
        <v>41</v>
      </c>
      <c r="O396" s="76"/>
      <c r="P396" s="193">
        <f>O396*H396</f>
        <v>0</v>
      </c>
      <c r="Q396" s="193">
        <v>0</v>
      </c>
      <c r="R396" s="193">
        <f>Q396*H396</f>
        <v>0</v>
      </c>
      <c r="S396" s="193">
        <v>0</v>
      </c>
      <c r="T396" s="19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5" t="s">
        <v>749</v>
      </c>
      <c r="AT396" s="195" t="s">
        <v>144</v>
      </c>
      <c r="AU396" s="195" t="s">
        <v>86</v>
      </c>
      <c r="AY396" s="18" t="s">
        <v>141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8" t="s">
        <v>84</v>
      </c>
      <c r="BK396" s="196">
        <f>ROUND(I396*H396,2)</f>
        <v>0</v>
      </c>
      <c r="BL396" s="18" t="s">
        <v>749</v>
      </c>
      <c r="BM396" s="195" t="s">
        <v>764</v>
      </c>
    </row>
    <row r="397" s="2" customFormat="1" ht="16.5" customHeight="1">
      <c r="A397" s="37"/>
      <c r="B397" s="183"/>
      <c r="C397" s="184" t="s">
        <v>765</v>
      </c>
      <c r="D397" s="184" t="s">
        <v>144</v>
      </c>
      <c r="E397" s="185" t="s">
        <v>766</v>
      </c>
      <c r="F397" s="186" t="s">
        <v>767</v>
      </c>
      <c r="G397" s="187" t="s">
        <v>748</v>
      </c>
      <c r="H397" s="188">
        <v>1</v>
      </c>
      <c r="I397" s="189"/>
      <c r="J397" s="190">
        <f>ROUND(I397*H397,2)</f>
        <v>0</v>
      </c>
      <c r="K397" s="186" t="s">
        <v>148</v>
      </c>
      <c r="L397" s="38"/>
      <c r="M397" s="191" t="s">
        <v>1</v>
      </c>
      <c r="N397" s="192" t="s">
        <v>41</v>
      </c>
      <c r="O397" s="76"/>
      <c r="P397" s="193">
        <f>O397*H397</f>
        <v>0</v>
      </c>
      <c r="Q397" s="193">
        <v>0</v>
      </c>
      <c r="R397" s="193">
        <f>Q397*H397</f>
        <v>0</v>
      </c>
      <c r="S397" s="193">
        <v>0</v>
      </c>
      <c r="T397" s="194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5" t="s">
        <v>749</v>
      </c>
      <c r="AT397" s="195" t="s">
        <v>144</v>
      </c>
      <c r="AU397" s="195" t="s">
        <v>86</v>
      </c>
      <c r="AY397" s="18" t="s">
        <v>141</v>
      </c>
      <c r="BE397" s="196">
        <f>IF(N397="základní",J397,0)</f>
        <v>0</v>
      </c>
      <c r="BF397" s="196">
        <f>IF(N397="snížená",J397,0)</f>
        <v>0</v>
      </c>
      <c r="BG397" s="196">
        <f>IF(N397="zákl. přenesená",J397,0)</f>
        <v>0</v>
      </c>
      <c r="BH397" s="196">
        <f>IF(N397="sníž. přenesená",J397,0)</f>
        <v>0</v>
      </c>
      <c r="BI397" s="196">
        <f>IF(N397="nulová",J397,0)</f>
        <v>0</v>
      </c>
      <c r="BJ397" s="18" t="s">
        <v>84</v>
      </c>
      <c r="BK397" s="196">
        <f>ROUND(I397*H397,2)</f>
        <v>0</v>
      </c>
      <c r="BL397" s="18" t="s">
        <v>749</v>
      </c>
      <c r="BM397" s="195" t="s">
        <v>768</v>
      </c>
    </row>
    <row r="398" s="2" customFormat="1" ht="16.5" customHeight="1">
      <c r="A398" s="37"/>
      <c r="B398" s="183"/>
      <c r="C398" s="184" t="s">
        <v>769</v>
      </c>
      <c r="D398" s="184" t="s">
        <v>144</v>
      </c>
      <c r="E398" s="185" t="s">
        <v>770</v>
      </c>
      <c r="F398" s="186" t="s">
        <v>771</v>
      </c>
      <c r="G398" s="187" t="s">
        <v>748</v>
      </c>
      <c r="H398" s="188">
        <v>1</v>
      </c>
      <c r="I398" s="189"/>
      <c r="J398" s="190">
        <f>ROUND(I398*H398,2)</f>
        <v>0</v>
      </c>
      <c r="K398" s="186" t="s">
        <v>148</v>
      </c>
      <c r="L398" s="38"/>
      <c r="M398" s="191" t="s">
        <v>1</v>
      </c>
      <c r="N398" s="192" t="s">
        <v>41</v>
      </c>
      <c r="O398" s="76"/>
      <c r="P398" s="193">
        <f>O398*H398</f>
        <v>0</v>
      </c>
      <c r="Q398" s="193">
        <v>0</v>
      </c>
      <c r="R398" s="193">
        <f>Q398*H398</f>
        <v>0</v>
      </c>
      <c r="S398" s="193">
        <v>0</v>
      </c>
      <c r="T398" s="194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95" t="s">
        <v>749</v>
      </c>
      <c r="AT398" s="195" t="s">
        <v>144</v>
      </c>
      <c r="AU398" s="195" t="s">
        <v>86</v>
      </c>
      <c r="AY398" s="18" t="s">
        <v>141</v>
      </c>
      <c r="BE398" s="196">
        <f>IF(N398="základní",J398,0)</f>
        <v>0</v>
      </c>
      <c r="BF398" s="196">
        <f>IF(N398="snížená",J398,0)</f>
        <v>0</v>
      </c>
      <c r="BG398" s="196">
        <f>IF(N398="zákl. přenesená",J398,0)</f>
        <v>0</v>
      </c>
      <c r="BH398" s="196">
        <f>IF(N398="sníž. přenesená",J398,0)</f>
        <v>0</v>
      </c>
      <c r="BI398" s="196">
        <f>IF(N398="nulová",J398,0)</f>
        <v>0</v>
      </c>
      <c r="BJ398" s="18" t="s">
        <v>84</v>
      </c>
      <c r="BK398" s="196">
        <f>ROUND(I398*H398,2)</f>
        <v>0</v>
      </c>
      <c r="BL398" s="18" t="s">
        <v>749</v>
      </c>
      <c r="BM398" s="195" t="s">
        <v>772</v>
      </c>
    </row>
    <row r="399" s="2" customFormat="1" ht="16.5" customHeight="1">
      <c r="A399" s="37"/>
      <c r="B399" s="183"/>
      <c r="C399" s="184" t="s">
        <v>773</v>
      </c>
      <c r="D399" s="184" t="s">
        <v>144</v>
      </c>
      <c r="E399" s="185" t="s">
        <v>774</v>
      </c>
      <c r="F399" s="186" t="s">
        <v>775</v>
      </c>
      <c r="G399" s="187" t="s">
        <v>748</v>
      </c>
      <c r="H399" s="188">
        <v>1</v>
      </c>
      <c r="I399" s="189"/>
      <c r="J399" s="190">
        <f>ROUND(I399*H399,2)</f>
        <v>0</v>
      </c>
      <c r="K399" s="186" t="s">
        <v>148</v>
      </c>
      <c r="L399" s="38"/>
      <c r="M399" s="191" t="s">
        <v>1</v>
      </c>
      <c r="N399" s="192" t="s">
        <v>41</v>
      </c>
      <c r="O399" s="76"/>
      <c r="P399" s="193">
        <f>O399*H399</f>
        <v>0</v>
      </c>
      <c r="Q399" s="193">
        <v>0</v>
      </c>
      <c r="R399" s="193">
        <f>Q399*H399</f>
        <v>0</v>
      </c>
      <c r="S399" s="193">
        <v>0</v>
      </c>
      <c r="T399" s="194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5" t="s">
        <v>749</v>
      </c>
      <c r="AT399" s="195" t="s">
        <v>144</v>
      </c>
      <c r="AU399" s="195" t="s">
        <v>86</v>
      </c>
      <c r="AY399" s="18" t="s">
        <v>141</v>
      </c>
      <c r="BE399" s="196">
        <f>IF(N399="základní",J399,0)</f>
        <v>0</v>
      </c>
      <c r="BF399" s="196">
        <f>IF(N399="snížená",J399,0)</f>
        <v>0</v>
      </c>
      <c r="BG399" s="196">
        <f>IF(N399="zákl. přenesená",J399,0)</f>
        <v>0</v>
      </c>
      <c r="BH399" s="196">
        <f>IF(N399="sníž. přenesená",J399,0)</f>
        <v>0</v>
      </c>
      <c r="BI399" s="196">
        <f>IF(N399="nulová",J399,0)</f>
        <v>0</v>
      </c>
      <c r="BJ399" s="18" t="s">
        <v>84</v>
      </c>
      <c r="BK399" s="196">
        <f>ROUND(I399*H399,2)</f>
        <v>0</v>
      </c>
      <c r="BL399" s="18" t="s">
        <v>749</v>
      </c>
      <c r="BM399" s="195" t="s">
        <v>776</v>
      </c>
    </row>
    <row r="400" s="12" customFormat="1" ht="22.8" customHeight="1">
      <c r="A400" s="12"/>
      <c r="B400" s="170"/>
      <c r="C400" s="12"/>
      <c r="D400" s="171" t="s">
        <v>75</v>
      </c>
      <c r="E400" s="181" t="s">
        <v>777</v>
      </c>
      <c r="F400" s="181" t="s">
        <v>778</v>
      </c>
      <c r="G400" s="12"/>
      <c r="H400" s="12"/>
      <c r="I400" s="173"/>
      <c r="J400" s="182">
        <f>BK400</f>
        <v>0</v>
      </c>
      <c r="K400" s="12"/>
      <c r="L400" s="170"/>
      <c r="M400" s="175"/>
      <c r="N400" s="176"/>
      <c r="O400" s="176"/>
      <c r="P400" s="177">
        <f>SUM(P401:P403)</f>
        <v>0</v>
      </c>
      <c r="Q400" s="176"/>
      <c r="R400" s="177">
        <f>SUM(R401:R403)</f>
        <v>0</v>
      </c>
      <c r="S400" s="176"/>
      <c r="T400" s="178">
        <f>SUM(T401:T403)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171" t="s">
        <v>168</v>
      </c>
      <c r="AT400" s="179" t="s">
        <v>75</v>
      </c>
      <c r="AU400" s="179" t="s">
        <v>84</v>
      </c>
      <c r="AY400" s="171" t="s">
        <v>141</v>
      </c>
      <c r="BK400" s="180">
        <f>SUM(BK401:BK403)</f>
        <v>0</v>
      </c>
    </row>
    <row r="401" s="2" customFormat="1" ht="16.5" customHeight="1">
      <c r="A401" s="37"/>
      <c r="B401" s="183"/>
      <c r="C401" s="184" t="s">
        <v>779</v>
      </c>
      <c r="D401" s="184" t="s">
        <v>144</v>
      </c>
      <c r="E401" s="185" t="s">
        <v>780</v>
      </c>
      <c r="F401" s="186" t="s">
        <v>781</v>
      </c>
      <c r="G401" s="187" t="s">
        <v>748</v>
      </c>
      <c r="H401" s="188">
        <v>1</v>
      </c>
      <c r="I401" s="189"/>
      <c r="J401" s="190">
        <f>ROUND(I401*H401,2)</f>
        <v>0</v>
      </c>
      <c r="K401" s="186" t="s">
        <v>148</v>
      </c>
      <c r="L401" s="38"/>
      <c r="M401" s="191" t="s">
        <v>1</v>
      </c>
      <c r="N401" s="192" t="s">
        <v>41</v>
      </c>
      <c r="O401" s="76"/>
      <c r="P401" s="193">
        <f>O401*H401</f>
        <v>0</v>
      </c>
      <c r="Q401" s="193">
        <v>0</v>
      </c>
      <c r="R401" s="193">
        <f>Q401*H401</f>
        <v>0</v>
      </c>
      <c r="S401" s="193">
        <v>0</v>
      </c>
      <c r="T401" s="194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95" t="s">
        <v>749</v>
      </c>
      <c r="AT401" s="195" t="s">
        <v>144</v>
      </c>
      <c r="AU401" s="195" t="s">
        <v>86</v>
      </c>
      <c r="AY401" s="18" t="s">
        <v>141</v>
      </c>
      <c r="BE401" s="196">
        <f>IF(N401="základní",J401,0)</f>
        <v>0</v>
      </c>
      <c r="BF401" s="196">
        <f>IF(N401="snížená",J401,0)</f>
        <v>0</v>
      </c>
      <c r="BG401" s="196">
        <f>IF(N401="zákl. přenesená",J401,0)</f>
        <v>0</v>
      </c>
      <c r="BH401" s="196">
        <f>IF(N401="sníž. přenesená",J401,0)</f>
        <v>0</v>
      </c>
      <c r="BI401" s="196">
        <f>IF(N401="nulová",J401,0)</f>
        <v>0</v>
      </c>
      <c r="BJ401" s="18" t="s">
        <v>84</v>
      </c>
      <c r="BK401" s="196">
        <f>ROUND(I401*H401,2)</f>
        <v>0</v>
      </c>
      <c r="BL401" s="18" t="s">
        <v>749</v>
      </c>
      <c r="BM401" s="195" t="s">
        <v>782</v>
      </c>
    </row>
    <row r="402" s="2" customFormat="1" ht="16.5" customHeight="1">
      <c r="A402" s="37"/>
      <c r="B402" s="183"/>
      <c r="C402" s="184" t="s">
        <v>783</v>
      </c>
      <c r="D402" s="184" t="s">
        <v>144</v>
      </c>
      <c r="E402" s="185" t="s">
        <v>784</v>
      </c>
      <c r="F402" s="186" t="s">
        <v>785</v>
      </c>
      <c r="G402" s="187" t="s">
        <v>748</v>
      </c>
      <c r="H402" s="188">
        <v>1</v>
      </c>
      <c r="I402" s="189"/>
      <c r="J402" s="190">
        <f>ROUND(I402*H402,2)</f>
        <v>0</v>
      </c>
      <c r="K402" s="186" t="s">
        <v>148</v>
      </c>
      <c r="L402" s="38"/>
      <c r="M402" s="191" t="s">
        <v>1</v>
      </c>
      <c r="N402" s="192" t="s">
        <v>41</v>
      </c>
      <c r="O402" s="76"/>
      <c r="P402" s="193">
        <f>O402*H402</f>
        <v>0</v>
      </c>
      <c r="Q402" s="193">
        <v>0</v>
      </c>
      <c r="R402" s="193">
        <f>Q402*H402</f>
        <v>0</v>
      </c>
      <c r="S402" s="193">
        <v>0</v>
      </c>
      <c r="T402" s="194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95" t="s">
        <v>749</v>
      </c>
      <c r="AT402" s="195" t="s">
        <v>144</v>
      </c>
      <c r="AU402" s="195" t="s">
        <v>86</v>
      </c>
      <c r="AY402" s="18" t="s">
        <v>141</v>
      </c>
      <c r="BE402" s="196">
        <f>IF(N402="základní",J402,0)</f>
        <v>0</v>
      </c>
      <c r="BF402" s="196">
        <f>IF(N402="snížená",J402,0)</f>
        <v>0</v>
      </c>
      <c r="BG402" s="196">
        <f>IF(N402="zákl. přenesená",J402,0)</f>
        <v>0</v>
      </c>
      <c r="BH402" s="196">
        <f>IF(N402="sníž. přenesená",J402,0)</f>
        <v>0</v>
      </c>
      <c r="BI402" s="196">
        <f>IF(N402="nulová",J402,0)</f>
        <v>0</v>
      </c>
      <c r="BJ402" s="18" t="s">
        <v>84</v>
      </c>
      <c r="BK402" s="196">
        <f>ROUND(I402*H402,2)</f>
        <v>0</v>
      </c>
      <c r="BL402" s="18" t="s">
        <v>749</v>
      </c>
      <c r="BM402" s="195" t="s">
        <v>786</v>
      </c>
    </row>
    <row r="403" s="2" customFormat="1" ht="16.5" customHeight="1">
      <c r="A403" s="37"/>
      <c r="B403" s="183"/>
      <c r="C403" s="184" t="s">
        <v>787</v>
      </c>
      <c r="D403" s="184" t="s">
        <v>144</v>
      </c>
      <c r="E403" s="185" t="s">
        <v>788</v>
      </c>
      <c r="F403" s="186" t="s">
        <v>789</v>
      </c>
      <c r="G403" s="187" t="s">
        <v>748</v>
      </c>
      <c r="H403" s="188">
        <v>1</v>
      </c>
      <c r="I403" s="189"/>
      <c r="J403" s="190">
        <f>ROUND(I403*H403,2)</f>
        <v>0</v>
      </c>
      <c r="K403" s="186" t="s">
        <v>148</v>
      </c>
      <c r="L403" s="38"/>
      <c r="M403" s="191" t="s">
        <v>1</v>
      </c>
      <c r="N403" s="192" t="s">
        <v>41</v>
      </c>
      <c r="O403" s="76"/>
      <c r="P403" s="193">
        <f>O403*H403</f>
        <v>0</v>
      </c>
      <c r="Q403" s="193">
        <v>0</v>
      </c>
      <c r="R403" s="193">
        <f>Q403*H403</f>
        <v>0</v>
      </c>
      <c r="S403" s="193">
        <v>0</v>
      </c>
      <c r="T403" s="194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5" t="s">
        <v>749</v>
      </c>
      <c r="AT403" s="195" t="s">
        <v>144</v>
      </c>
      <c r="AU403" s="195" t="s">
        <v>86</v>
      </c>
      <c r="AY403" s="18" t="s">
        <v>141</v>
      </c>
      <c r="BE403" s="196">
        <f>IF(N403="základní",J403,0)</f>
        <v>0</v>
      </c>
      <c r="BF403" s="196">
        <f>IF(N403="snížená",J403,0)</f>
        <v>0</v>
      </c>
      <c r="BG403" s="196">
        <f>IF(N403="zákl. přenesená",J403,0)</f>
        <v>0</v>
      </c>
      <c r="BH403" s="196">
        <f>IF(N403="sníž. přenesená",J403,0)</f>
        <v>0</v>
      </c>
      <c r="BI403" s="196">
        <f>IF(N403="nulová",J403,0)</f>
        <v>0</v>
      </c>
      <c r="BJ403" s="18" t="s">
        <v>84</v>
      </c>
      <c r="BK403" s="196">
        <f>ROUND(I403*H403,2)</f>
        <v>0</v>
      </c>
      <c r="BL403" s="18" t="s">
        <v>749</v>
      </c>
      <c r="BM403" s="195" t="s">
        <v>790</v>
      </c>
    </row>
    <row r="404" s="12" customFormat="1" ht="22.8" customHeight="1">
      <c r="A404" s="12"/>
      <c r="B404" s="170"/>
      <c r="C404" s="12"/>
      <c r="D404" s="171" t="s">
        <v>75</v>
      </c>
      <c r="E404" s="181" t="s">
        <v>791</v>
      </c>
      <c r="F404" s="181" t="s">
        <v>792</v>
      </c>
      <c r="G404" s="12"/>
      <c r="H404" s="12"/>
      <c r="I404" s="173"/>
      <c r="J404" s="182">
        <f>BK404</f>
        <v>0</v>
      </c>
      <c r="K404" s="12"/>
      <c r="L404" s="170"/>
      <c r="M404" s="175"/>
      <c r="N404" s="176"/>
      <c r="O404" s="176"/>
      <c r="P404" s="177">
        <f>P405</f>
        <v>0</v>
      </c>
      <c r="Q404" s="176"/>
      <c r="R404" s="177">
        <f>R405</f>
        <v>0</v>
      </c>
      <c r="S404" s="176"/>
      <c r="T404" s="178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71" t="s">
        <v>168</v>
      </c>
      <c r="AT404" s="179" t="s">
        <v>75</v>
      </c>
      <c r="AU404" s="179" t="s">
        <v>84</v>
      </c>
      <c r="AY404" s="171" t="s">
        <v>141</v>
      </c>
      <c r="BK404" s="180">
        <f>BK405</f>
        <v>0</v>
      </c>
    </row>
    <row r="405" s="2" customFormat="1" ht="16.5" customHeight="1">
      <c r="A405" s="37"/>
      <c r="B405" s="183"/>
      <c r="C405" s="184" t="s">
        <v>793</v>
      </c>
      <c r="D405" s="184" t="s">
        <v>144</v>
      </c>
      <c r="E405" s="185" t="s">
        <v>794</v>
      </c>
      <c r="F405" s="186" t="s">
        <v>795</v>
      </c>
      <c r="G405" s="187" t="s">
        <v>748</v>
      </c>
      <c r="H405" s="188">
        <v>1</v>
      </c>
      <c r="I405" s="189"/>
      <c r="J405" s="190">
        <f>ROUND(I405*H405,2)</f>
        <v>0</v>
      </c>
      <c r="K405" s="186" t="s">
        <v>148</v>
      </c>
      <c r="L405" s="38"/>
      <c r="M405" s="191" t="s">
        <v>1</v>
      </c>
      <c r="N405" s="192" t="s">
        <v>41</v>
      </c>
      <c r="O405" s="76"/>
      <c r="P405" s="193">
        <f>O405*H405</f>
        <v>0</v>
      </c>
      <c r="Q405" s="193">
        <v>0</v>
      </c>
      <c r="R405" s="193">
        <f>Q405*H405</f>
        <v>0</v>
      </c>
      <c r="S405" s="193">
        <v>0</v>
      </c>
      <c r="T405" s="194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95" t="s">
        <v>749</v>
      </c>
      <c r="AT405" s="195" t="s">
        <v>144</v>
      </c>
      <c r="AU405" s="195" t="s">
        <v>86</v>
      </c>
      <c r="AY405" s="18" t="s">
        <v>141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8" t="s">
        <v>84</v>
      </c>
      <c r="BK405" s="196">
        <f>ROUND(I405*H405,2)</f>
        <v>0</v>
      </c>
      <c r="BL405" s="18" t="s">
        <v>749</v>
      </c>
      <c r="BM405" s="195" t="s">
        <v>796</v>
      </c>
    </row>
    <row r="406" s="12" customFormat="1" ht="22.8" customHeight="1">
      <c r="A406" s="12"/>
      <c r="B406" s="170"/>
      <c r="C406" s="12"/>
      <c r="D406" s="171" t="s">
        <v>75</v>
      </c>
      <c r="E406" s="181" t="s">
        <v>797</v>
      </c>
      <c r="F406" s="181" t="s">
        <v>798</v>
      </c>
      <c r="G406" s="12"/>
      <c r="H406" s="12"/>
      <c r="I406" s="173"/>
      <c r="J406" s="182">
        <f>BK406</f>
        <v>0</v>
      </c>
      <c r="K406" s="12"/>
      <c r="L406" s="170"/>
      <c r="M406" s="175"/>
      <c r="N406" s="176"/>
      <c r="O406" s="176"/>
      <c r="P406" s="177">
        <f>P407</f>
        <v>0</v>
      </c>
      <c r="Q406" s="176"/>
      <c r="R406" s="177">
        <f>R407</f>
        <v>0</v>
      </c>
      <c r="S406" s="176"/>
      <c r="T406" s="178">
        <f>T407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71" t="s">
        <v>168</v>
      </c>
      <c r="AT406" s="179" t="s">
        <v>75</v>
      </c>
      <c r="AU406" s="179" t="s">
        <v>84</v>
      </c>
      <c r="AY406" s="171" t="s">
        <v>141</v>
      </c>
      <c r="BK406" s="180">
        <f>BK407</f>
        <v>0</v>
      </c>
    </row>
    <row r="407" s="2" customFormat="1" ht="16.5" customHeight="1">
      <c r="A407" s="37"/>
      <c r="B407" s="183"/>
      <c r="C407" s="184" t="s">
        <v>799</v>
      </c>
      <c r="D407" s="184" t="s">
        <v>144</v>
      </c>
      <c r="E407" s="185" t="s">
        <v>800</v>
      </c>
      <c r="F407" s="186" t="s">
        <v>801</v>
      </c>
      <c r="G407" s="187" t="s">
        <v>748</v>
      </c>
      <c r="H407" s="188">
        <v>1</v>
      </c>
      <c r="I407" s="189"/>
      <c r="J407" s="190">
        <f>ROUND(I407*H407,2)</f>
        <v>0</v>
      </c>
      <c r="K407" s="186" t="s">
        <v>148</v>
      </c>
      <c r="L407" s="38"/>
      <c r="M407" s="232" t="s">
        <v>1</v>
      </c>
      <c r="N407" s="233" t="s">
        <v>41</v>
      </c>
      <c r="O407" s="234"/>
      <c r="P407" s="235">
        <f>O407*H407</f>
        <v>0</v>
      </c>
      <c r="Q407" s="235">
        <v>0</v>
      </c>
      <c r="R407" s="235">
        <f>Q407*H407</f>
        <v>0</v>
      </c>
      <c r="S407" s="235">
        <v>0</v>
      </c>
      <c r="T407" s="236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5" t="s">
        <v>749</v>
      </c>
      <c r="AT407" s="195" t="s">
        <v>144</v>
      </c>
      <c r="AU407" s="195" t="s">
        <v>86</v>
      </c>
      <c r="AY407" s="18" t="s">
        <v>141</v>
      </c>
      <c r="BE407" s="196">
        <f>IF(N407="základní",J407,0)</f>
        <v>0</v>
      </c>
      <c r="BF407" s="196">
        <f>IF(N407="snížená",J407,0)</f>
        <v>0</v>
      </c>
      <c r="BG407" s="196">
        <f>IF(N407="zákl. přenesená",J407,0)</f>
        <v>0</v>
      </c>
      <c r="BH407" s="196">
        <f>IF(N407="sníž. přenesená",J407,0)</f>
        <v>0</v>
      </c>
      <c r="BI407" s="196">
        <f>IF(N407="nulová",J407,0)</f>
        <v>0</v>
      </c>
      <c r="BJ407" s="18" t="s">
        <v>84</v>
      </c>
      <c r="BK407" s="196">
        <f>ROUND(I407*H407,2)</f>
        <v>0</v>
      </c>
      <c r="BL407" s="18" t="s">
        <v>749</v>
      </c>
      <c r="BM407" s="195" t="s">
        <v>802</v>
      </c>
    </row>
    <row r="408" s="2" customFormat="1" ht="6.96" customHeight="1">
      <c r="A408" s="37"/>
      <c r="B408" s="59"/>
      <c r="C408" s="60"/>
      <c r="D408" s="60"/>
      <c r="E408" s="60"/>
      <c r="F408" s="60"/>
      <c r="G408" s="60"/>
      <c r="H408" s="60"/>
      <c r="I408" s="143"/>
      <c r="J408" s="60"/>
      <c r="K408" s="60"/>
      <c r="L408" s="38"/>
      <c r="M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</row>
  </sheetData>
  <autoFilter ref="C146:K407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MICHÁLEK\Michálek</dc:creator>
  <cp:lastModifiedBy>MICHÁLEK\Michálek</cp:lastModifiedBy>
  <dcterms:created xsi:type="dcterms:W3CDTF">2020-05-04T06:40:47Z</dcterms:created>
  <dcterms:modified xsi:type="dcterms:W3CDTF">2020-05-04T06:40:48Z</dcterms:modified>
</cp:coreProperties>
</file>